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 tabRatio="853" activeTab="1"/>
  </bookViews>
  <sheets>
    <sheet name="Resumo" sheetId="1" r:id="rId1"/>
    <sheet name="Valores" sheetId="2" r:id="rId2"/>
    <sheet name="Totalizadora" sheetId="3" r:id="rId3"/>
    <sheet name="Infra G 1" sheetId="4" r:id="rId4"/>
    <sheet name="Infra G 2" sheetId="5" r:id="rId5"/>
    <sheet name="Infra G 3" sheetId="6" r:id="rId6"/>
    <sheet name="Infra G 4" sheetId="7" r:id="rId7"/>
    <sheet name="Rede G 1" sheetId="8" r:id="rId8"/>
    <sheet name="Rede G 2" sheetId="9" r:id="rId9"/>
    <sheet name="Rede G 3" sheetId="10" r:id="rId10"/>
    <sheet name="Rede G 4" sheetId="11" r:id="rId11"/>
    <sheet name="Rede G 5" sheetId="12" r:id="rId12"/>
    <sheet name="Rede G 6" sheetId="13" r:id="rId13"/>
    <sheet name="Rede G 7" sheetId="14" r:id="rId14"/>
  </sheets>
  <definedNames>
    <definedName name="_Toc103566106_6">'Infra G 3'!$A$1</definedName>
    <definedName name="_Toc103566107_6">'Infra G 3'!$A$1</definedName>
    <definedName name="_Toc103577764_8">'Rede G 1'!$A$1</definedName>
    <definedName name="_Toc207509909_9">'Rede G 2'!#REF!</definedName>
    <definedName name="_xlnm.Print_Area" localSheetId="0">Resumo!$A$1:$O$45</definedName>
  </definedNames>
  <calcPr calcId="144525"/>
</workbook>
</file>

<file path=xl/calcChain.xml><?xml version="1.0" encoding="utf-8"?>
<calcChain xmlns="http://schemas.openxmlformats.org/spreadsheetml/2006/main">
  <c r="B8" i="2" l="1"/>
  <c r="B9" i="2" l="1"/>
  <c r="B42" i="1" l="1"/>
  <c r="B41" i="1"/>
  <c r="H24" i="1" s="1"/>
  <c r="B40" i="1"/>
  <c r="H29" i="1" s="1"/>
  <c r="B39" i="1"/>
  <c r="H30" i="1" s="1"/>
  <c r="B38" i="1"/>
  <c r="H28" i="1" s="1"/>
  <c r="B37" i="1"/>
  <c r="H27" i="1" s="1"/>
  <c r="B52" i="1" l="1"/>
  <c r="H25" i="1" l="1"/>
  <c r="H19" i="1" l="1"/>
  <c r="C49" i="1"/>
  <c r="C50" i="1"/>
  <c r="C51" i="1"/>
  <c r="C48" i="1"/>
  <c r="B11" i="2" l="1"/>
  <c r="B10" i="2"/>
  <c r="C52" i="1"/>
  <c r="H26" i="1"/>
  <c r="E4" i="4"/>
  <c r="E5" i="4"/>
  <c r="E6" i="4"/>
  <c r="E9" i="4"/>
  <c r="E10" i="4"/>
  <c r="E11" i="4"/>
  <c r="E14" i="4"/>
  <c r="E15" i="4"/>
  <c r="E16" i="4"/>
  <c r="E17" i="4"/>
  <c r="E20" i="4"/>
  <c r="E21" i="4"/>
  <c r="E22" i="4"/>
  <c r="E25" i="4"/>
  <c r="E26" i="4"/>
  <c r="E27" i="4"/>
  <c r="E30" i="4"/>
  <c r="E33" i="4"/>
  <c r="E34" i="4"/>
  <c r="E35" i="4"/>
  <c r="E36" i="4"/>
  <c r="E39" i="4"/>
  <c r="E42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4" i="5"/>
  <c r="E5" i="5"/>
  <c r="E6" i="5"/>
  <c r="E7" i="5"/>
  <c r="E8" i="5"/>
  <c r="E9" i="5"/>
  <c r="E10" i="5"/>
  <c r="E11" i="5"/>
  <c r="E14" i="5"/>
  <c r="E17" i="5"/>
  <c r="E18" i="5"/>
  <c r="E19" i="5"/>
  <c r="E22" i="5"/>
  <c r="E23" i="5"/>
  <c r="E24" i="5"/>
  <c r="E25" i="5"/>
  <c r="E26" i="5"/>
  <c r="E27" i="5"/>
  <c r="E28" i="5"/>
  <c r="E29" i="5"/>
  <c r="E4" i="6"/>
  <c r="E5" i="6"/>
  <c r="E6" i="6"/>
  <c r="E7" i="6"/>
  <c r="E4" i="7"/>
  <c r="E5" i="7"/>
  <c r="E6" i="7"/>
  <c r="E7" i="7"/>
  <c r="E8" i="7"/>
  <c r="E9" i="7"/>
  <c r="E10" i="7"/>
  <c r="E11" i="7"/>
  <c r="E12" i="7"/>
  <c r="E13" i="7"/>
  <c r="E14" i="7"/>
  <c r="E4" i="8"/>
  <c r="E5" i="8"/>
  <c r="E6" i="8"/>
  <c r="E7" i="8"/>
  <c r="E8" i="8"/>
  <c r="E9" i="8"/>
  <c r="E10" i="8"/>
  <c r="E11" i="8"/>
  <c r="E12" i="8"/>
  <c r="E13" i="8"/>
  <c r="E16" i="8"/>
  <c r="E19" i="8"/>
  <c r="E20" i="8"/>
  <c r="E21" i="8"/>
  <c r="E24" i="8"/>
  <c r="E4" i="9"/>
  <c r="G4" i="9" s="1"/>
  <c r="E5" i="9"/>
  <c r="G5" i="9" s="1"/>
  <c r="E6" i="9"/>
  <c r="G6" i="9" s="1"/>
  <c r="E7" i="9"/>
  <c r="G7" i="9" s="1"/>
  <c r="E8" i="9"/>
  <c r="G8" i="9" s="1"/>
  <c r="E9" i="9"/>
  <c r="G9" i="9" s="1"/>
  <c r="E10" i="9"/>
  <c r="G10" i="9" s="1"/>
  <c r="E11" i="9"/>
  <c r="G11" i="9" s="1"/>
  <c r="E12" i="9"/>
  <c r="G12" i="9" s="1"/>
  <c r="E13" i="9"/>
  <c r="G13" i="9" s="1"/>
  <c r="E14" i="9"/>
  <c r="G14" i="9" s="1"/>
  <c r="E15" i="9"/>
  <c r="G15" i="9" s="1"/>
  <c r="E16" i="9"/>
  <c r="G16" i="9" s="1"/>
  <c r="E17" i="9"/>
  <c r="G17" i="9" s="1"/>
  <c r="E18" i="9"/>
  <c r="G18" i="9" s="1"/>
  <c r="E19" i="9"/>
  <c r="G19" i="9" s="1"/>
  <c r="E20" i="9"/>
  <c r="G20" i="9" s="1"/>
  <c r="E21" i="9"/>
  <c r="G21" i="9" s="1"/>
  <c r="E22" i="9"/>
  <c r="G22" i="9" s="1"/>
  <c r="E23" i="9"/>
  <c r="G23" i="9" s="1"/>
  <c r="E24" i="9"/>
  <c r="G24" i="9" s="1"/>
  <c r="E25" i="9"/>
  <c r="G25" i="9" s="1"/>
  <c r="E26" i="9"/>
  <c r="G26" i="9" s="1"/>
  <c r="E27" i="9"/>
  <c r="G27" i="9" s="1"/>
  <c r="E28" i="9"/>
  <c r="G28" i="9" s="1"/>
  <c r="E29" i="9"/>
  <c r="G29" i="9" s="1"/>
  <c r="E30" i="9"/>
  <c r="G30" i="9" s="1"/>
  <c r="E31" i="9"/>
  <c r="G31" i="9" s="1"/>
  <c r="E32" i="9"/>
  <c r="G32" i="9" s="1"/>
  <c r="E33" i="9"/>
  <c r="G33" i="9" s="1"/>
  <c r="E34" i="9"/>
  <c r="G34" i="9" s="1"/>
  <c r="E35" i="9"/>
  <c r="G35" i="9" s="1"/>
  <c r="E36" i="9"/>
  <c r="G36" i="9" s="1"/>
  <c r="E37" i="9"/>
  <c r="G37" i="9" s="1"/>
  <c r="E38" i="9"/>
  <c r="G38" i="9" s="1"/>
  <c r="E39" i="9"/>
  <c r="G39" i="9" s="1"/>
  <c r="E40" i="9"/>
  <c r="G40" i="9" s="1"/>
  <c r="E41" i="9"/>
  <c r="G41" i="9" s="1"/>
  <c r="E42" i="9"/>
  <c r="G42" i="9" s="1"/>
  <c r="E43" i="9"/>
  <c r="G43" i="9" s="1"/>
  <c r="E44" i="9"/>
  <c r="G44" i="9" s="1"/>
  <c r="E45" i="9"/>
  <c r="G45" i="9" s="1"/>
  <c r="E48" i="9"/>
  <c r="G48" i="9" s="1"/>
  <c r="E49" i="9"/>
  <c r="G49" i="9" s="1"/>
  <c r="E50" i="9"/>
  <c r="G50" i="9" s="1"/>
  <c r="E51" i="9"/>
  <c r="G51" i="9" s="1"/>
  <c r="E52" i="9"/>
  <c r="G52" i="9" s="1"/>
  <c r="E53" i="9"/>
  <c r="G53" i="9" s="1"/>
  <c r="E54" i="9"/>
  <c r="G54" i="9" s="1"/>
  <c r="E55" i="9"/>
  <c r="G55" i="9" s="1"/>
  <c r="E56" i="9"/>
  <c r="G56" i="9" s="1"/>
  <c r="E57" i="9"/>
  <c r="G57" i="9" s="1"/>
  <c r="E58" i="9"/>
  <c r="G58" i="9" s="1"/>
  <c r="E59" i="9"/>
  <c r="G59" i="9" s="1"/>
  <c r="E60" i="9"/>
  <c r="G60" i="9" s="1"/>
  <c r="E61" i="9"/>
  <c r="G61" i="9" s="1"/>
  <c r="E64" i="9"/>
  <c r="G64" i="9" s="1"/>
  <c r="E65" i="9"/>
  <c r="G65" i="9" s="1"/>
  <c r="E66" i="9"/>
  <c r="G66" i="9" s="1"/>
  <c r="E67" i="9"/>
  <c r="G67" i="9" s="1"/>
  <c r="E68" i="9"/>
  <c r="G68" i="9" s="1"/>
  <c r="E69" i="9"/>
  <c r="G69" i="9" s="1"/>
  <c r="E70" i="9"/>
  <c r="G70" i="9" s="1"/>
  <c r="E71" i="9"/>
  <c r="G71" i="9" s="1"/>
  <c r="E72" i="9"/>
  <c r="G72" i="9" s="1"/>
  <c r="E73" i="9"/>
  <c r="G73" i="9" s="1"/>
  <c r="E74" i="9"/>
  <c r="G74" i="9" s="1"/>
  <c r="E75" i="9"/>
  <c r="G75" i="9" s="1"/>
  <c r="E76" i="9"/>
  <c r="G76" i="9" s="1"/>
  <c r="E77" i="9"/>
  <c r="G77" i="9" s="1"/>
  <c r="E80" i="9"/>
  <c r="G80" i="9" s="1"/>
  <c r="E81" i="9"/>
  <c r="G81" i="9" s="1"/>
  <c r="E82" i="9"/>
  <c r="G82" i="9" s="1"/>
  <c r="E83" i="9"/>
  <c r="G83" i="9" s="1"/>
  <c r="E84" i="9"/>
  <c r="G84" i="9" s="1"/>
  <c r="E85" i="9"/>
  <c r="G85" i="9" s="1"/>
  <c r="E86" i="9"/>
  <c r="G86" i="9" s="1"/>
  <c r="E87" i="9"/>
  <c r="G87" i="9" s="1"/>
  <c r="E88" i="9"/>
  <c r="G88" i="9" s="1"/>
  <c r="E89" i="9"/>
  <c r="G89" i="9" s="1"/>
  <c r="E90" i="9"/>
  <c r="G90" i="9" s="1"/>
  <c r="E91" i="9"/>
  <c r="G91" i="9" s="1"/>
  <c r="E92" i="9"/>
  <c r="G92" i="9" s="1"/>
  <c r="E93" i="9"/>
  <c r="G93" i="9" s="1"/>
  <c r="E94" i="9"/>
  <c r="G94" i="9" s="1"/>
  <c r="E95" i="9"/>
  <c r="G95" i="9" s="1"/>
  <c r="E96" i="9"/>
  <c r="G96" i="9" s="1"/>
  <c r="E97" i="9"/>
  <c r="G97" i="9" s="1"/>
  <c r="E98" i="9"/>
  <c r="G98" i="9" s="1"/>
  <c r="E99" i="9"/>
  <c r="G99" i="9" s="1"/>
  <c r="E100" i="9"/>
  <c r="G100" i="9" s="1"/>
  <c r="E101" i="9"/>
  <c r="G101" i="9" s="1"/>
  <c r="E102" i="9"/>
  <c r="G102" i="9" s="1"/>
  <c r="E103" i="9"/>
  <c r="G103" i="9" s="1"/>
  <c r="E104" i="9"/>
  <c r="G104" i="9" s="1"/>
  <c r="E105" i="9"/>
  <c r="G105" i="9" s="1"/>
  <c r="E106" i="9"/>
  <c r="G106" i="9" s="1"/>
  <c r="E107" i="9"/>
  <c r="G107" i="9" s="1"/>
  <c r="E108" i="9"/>
  <c r="G108" i="9" s="1"/>
  <c r="E109" i="9"/>
  <c r="G109" i="9" s="1"/>
  <c r="E110" i="9"/>
  <c r="G110" i="9" s="1"/>
  <c r="E111" i="9"/>
  <c r="G111" i="9" s="1"/>
  <c r="E112" i="9"/>
  <c r="G112" i="9" s="1"/>
  <c r="E113" i="9"/>
  <c r="G113" i="9" s="1"/>
  <c r="E114" i="9"/>
  <c r="G114" i="9" s="1"/>
  <c r="E115" i="9"/>
  <c r="G115" i="9" s="1"/>
  <c r="G118" i="9"/>
  <c r="G119" i="9"/>
  <c r="G120" i="9"/>
  <c r="G121" i="9"/>
  <c r="G122" i="9"/>
  <c r="G123" i="9"/>
  <c r="G124" i="9"/>
  <c r="G125" i="9"/>
  <c r="G126" i="9"/>
  <c r="G127" i="9"/>
  <c r="G128" i="9"/>
  <c r="G129" i="9"/>
  <c r="G132" i="9"/>
  <c r="E4" i="10"/>
  <c r="E5" i="10"/>
  <c r="E6" i="10"/>
  <c r="E7" i="10"/>
  <c r="E8" i="10"/>
  <c r="E9" i="10"/>
  <c r="E10" i="10"/>
  <c r="E13" i="10"/>
  <c r="E14" i="10"/>
  <c r="E17" i="10"/>
  <c r="E4" i="11"/>
  <c r="E5" i="11"/>
  <c r="E6" i="11"/>
  <c r="E7" i="11"/>
  <c r="E8" i="11"/>
  <c r="E9" i="11"/>
  <c r="E10" i="11"/>
  <c r="E4" i="12"/>
  <c r="E5" i="12"/>
  <c r="E6" i="12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4" i="14"/>
  <c r="E6" i="14" s="1"/>
  <c r="A11" i="3"/>
  <c r="A12" i="3"/>
  <c r="A13" i="3"/>
  <c r="A14" i="3"/>
  <c r="A18" i="3"/>
  <c r="A19" i="3"/>
  <c r="A20" i="3"/>
  <c r="A21" i="3"/>
  <c r="A22" i="3"/>
  <c r="A23" i="3"/>
  <c r="A24" i="3"/>
  <c r="E24" i="3"/>
  <c r="E9" i="6" l="1"/>
  <c r="E13" i="3" s="1"/>
  <c r="E16" i="7"/>
  <c r="E14" i="3" s="1"/>
  <c r="E26" i="8"/>
  <c r="E18" i="3" s="1"/>
  <c r="E72" i="4"/>
  <c r="E11" i="3" s="1"/>
  <c r="G134" i="9"/>
  <c r="E19" i="3" s="1"/>
  <c r="E8" i="12"/>
  <c r="E22" i="3" s="1"/>
  <c r="E19" i="10"/>
  <c r="E20" i="3" s="1"/>
  <c r="E28" i="13"/>
  <c r="E23" i="3" s="1"/>
  <c r="E32" i="5"/>
  <c r="E12" i="3" s="1"/>
  <c r="E12" i="11"/>
  <c r="E21" i="3" s="1"/>
  <c r="B19" i="2" l="1"/>
  <c r="B21" i="2"/>
  <c r="F8" i="3"/>
  <c r="F12" i="3" s="1"/>
  <c r="E25" i="3"/>
  <c r="E15" i="3"/>
  <c r="F20" i="3" l="1"/>
  <c r="F23" i="3"/>
  <c r="D8" i="3"/>
  <c r="F14" i="3"/>
  <c r="F22" i="3"/>
  <c r="B23" i="2"/>
  <c r="B20" i="2"/>
  <c r="F18" i="3"/>
  <c r="F24" i="3"/>
  <c r="F13" i="3"/>
  <c r="F21" i="3"/>
  <c r="F19" i="3"/>
  <c r="F11" i="3"/>
  <c r="E27" i="3"/>
  <c r="F25" i="3" l="1"/>
  <c r="F15" i="3"/>
  <c r="F27" i="3" l="1"/>
</calcChain>
</file>

<file path=xl/sharedStrings.xml><?xml version="1.0" encoding="utf-8"?>
<sst xmlns="http://schemas.openxmlformats.org/spreadsheetml/2006/main" count="900" uniqueCount="476">
  <si>
    <t>Projeto:</t>
  </si>
  <si>
    <t>Cidade:</t>
  </si>
  <si>
    <t>ESTATÍSTICAS GERAIS DA REDE</t>
  </si>
  <si>
    <t>QTDE</t>
  </si>
  <si>
    <t>Comprimento Total Cabos Subterrâneos (m)</t>
  </si>
  <si>
    <t>Comprimento Total Cabos Aéreos (m)</t>
  </si>
  <si>
    <t>Comprimento Total da Rede Óptica (m)</t>
  </si>
  <si>
    <t>Número de Instituições</t>
  </si>
  <si>
    <t>Quantidade de Acessos</t>
  </si>
  <si>
    <t>Quantidade de Cordões Ópticos</t>
  </si>
  <si>
    <t>Quantidade de Caixas de Emendas</t>
  </si>
  <si>
    <t>Quantidade de Fusões em Cx. Emenda Óptica</t>
  </si>
  <si>
    <t>Quantidade de Fusões em DIOs</t>
  </si>
  <si>
    <t>Testes de Fibra Óptica com OTDR</t>
  </si>
  <si>
    <t>Quantidade de Bastidores</t>
  </si>
  <si>
    <t>Quantidade de Sub-Bastidores</t>
  </si>
  <si>
    <t>Resumo de sites</t>
  </si>
  <si>
    <t>UEPB</t>
  </si>
  <si>
    <t>Site</t>
  </si>
  <si>
    <t>Fusão em DIO</t>
  </si>
  <si>
    <t>Teste</t>
  </si>
  <si>
    <t>Sub-bastidor</t>
  </si>
  <si>
    <t>Bastidor</t>
  </si>
  <si>
    <t>Cordões ópticos</t>
  </si>
  <si>
    <t>Jumper óptico</t>
  </si>
  <si>
    <t>Cidade / Rede Metropolitana</t>
  </si>
  <si>
    <t>Empresa Contratada</t>
  </si>
  <si>
    <t>Km de rede</t>
  </si>
  <si>
    <t>Número de sites</t>
  </si>
  <si>
    <t>Unidade</t>
  </si>
  <si>
    <t>UPM (Unidade de Planta de Manutenção)</t>
  </si>
  <si>
    <t>REMP (Remuneração Efetiva para Manutenção Preventiva) - Anual</t>
  </si>
  <si>
    <t>REMP (Remuneração Efetiva para Manutenção Preventiva) - Mensal</t>
  </si>
  <si>
    <t>TABELA TOTALIZADORA DE SERVIÇOS PAGOS POR MEDIÇÃO</t>
  </si>
  <si>
    <t>Localidade:</t>
  </si>
  <si>
    <t>Bilhete de Reparo ou Ordem de Serviço</t>
  </si>
  <si>
    <t>Data</t>
  </si>
  <si>
    <t>VALORES UNITÁRIOS CONSTANTES DO CONTRATO</t>
  </si>
  <si>
    <t>Obras e Serviços de Infra-estrutura:</t>
  </si>
  <si>
    <t xml:space="preserve">UVMs </t>
  </si>
  <si>
    <t>Total             R$</t>
  </si>
  <si>
    <t>Total:</t>
  </si>
  <si>
    <t>Serviços de Construção de Rede Óptica:</t>
  </si>
  <si>
    <t>UVMs</t>
  </si>
  <si>
    <t>Total Geral:</t>
  </si>
  <si>
    <t>Tabela  01 :   Grupo 01 – Canalização Subterrânea - Fornecimento/Instalação</t>
  </si>
  <si>
    <t>5.1 A) Linha de duto de 100 mm encapsulado em concreto – método de abertura de valas</t>
  </si>
  <si>
    <t>UNID.</t>
  </si>
  <si>
    <t>TOTAL</t>
  </si>
  <si>
    <t>Construção de linha com 01 duto</t>
  </si>
  <si>
    <t>m</t>
  </si>
  <si>
    <t>Construção de linha com 02 dutos</t>
  </si>
  <si>
    <t>Construção de linha com 04 dutos</t>
  </si>
  <si>
    <t>5.1 B) Linha de duto de 100 mm envolto em areia – método de abertura de valas</t>
  </si>
  <si>
    <t>5.1 C) Linha de duto de PEAD – método não destrutivo</t>
  </si>
  <si>
    <r>
      <t xml:space="preserve">Construção de linha com 01 duto, 1 x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110 mm</t>
    </r>
  </si>
  <si>
    <r>
      <t xml:space="preserve">Construção de linha com 02 subdutos singelos, 2 x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40 mm</t>
    </r>
  </si>
  <si>
    <r>
      <t xml:space="preserve">Construção de linha com 01 subduto quádruplo, 4 x  </t>
    </r>
    <r>
      <rPr>
        <sz val="10"/>
        <color indexed="8"/>
        <rFont val="Symbol"/>
        <family val="1"/>
      </rPr>
      <t>f</t>
    </r>
    <r>
      <rPr>
        <sz val="10"/>
        <color indexed="8"/>
        <rFont val="Arial"/>
        <family val="2"/>
      </rPr>
      <t xml:space="preserve"> 40 mm</t>
    </r>
  </si>
  <si>
    <r>
      <t xml:space="preserve">Construção de linha com 01 subduto sétuplo, 7 x </t>
    </r>
    <r>
      <rPr>
        <sz val="10"/>
        <color indexed="8"/>
        <rFont val="Symbol"/>
        <family val="1"/>
      </rPr>
      <t xml:space="preserve">f </t>
    </r>
    <r>
      <rPr>
        <sz val="10"/>
        <color indexed="8"/>
        <rFont val="Arial"/>
        <family val="2"/>
      </rPr>
      <t>40 mm</t>
    </r>
  </si>
  <si>
    <r>
      <t xml:space="preserve">5.1 D) </t>
    </r>
    <r>
      <rPr>
        <b/>
        <sz val="10"/>
        <rFont val="Arial"/>
        <family val="2"/>
      </rPr>
      <t xml:space="preserve">Linha de duto de PEAD, </t>
    </r>
    <r>
      <rPr>
        <sz val="10"/>
        <rFont val="Symbol"/>
        <family val="1"/>
      </rPr>
      <t>f</t>
    </r>
    <r>
      <rPr>
        <b/>
        <sz val="10"/>
        <rFont val="Arial"/>
        <family val="2"/>
      </rPr>
      <t xml:space="preserve"> 40 mm, encapsulado em concreto – método de abertura de valas – Redes Metropolitanas</t>
    </r>
  </si>
  <si>
    <r>
      <t xml:space="preserve">5.1 E) </t>
    </r>
    <r>
      <rPr>
        <b/>
        <sz val="10"/>
        <rFont val="Arial"/>
        <family val="2"/>
      </rPr>
      <t xml:space="preserve">Linha de duto de PEAD, </t>
    </r>
    <r>
      <rPr>
        <sz val="10"/>
        <rFont val="Symbol"/>
        <family val="1"/>
      </rPr>
      <t>f</t>
    </r>
    <r>
      <rPr>
        <b/>
        <sz val="10"/>
        <rFont val="Arial"/>
        <family val="2"/>
      </rPr>
      <t xml:space="preserve"> 40 mm, envolvido em areia - método de abertura de valas – Redes Metropolitanas</t>
    </r>
  </si>
  <si>
    <r>
      <t xml:space="preserve">5.1 F) Travessias de pontes e viadutos (FG </t>
    </r>
    <r>
      <rPr>
        <sz val="10"/>
        <color indexed="8"/>
        <rFont val="Symbol"/>
        <family val="1"/>
      </rPr>
      <t>f</t>
    </r>
    <r>
      <rPr>
        <b/>
        <sz val="10"/>
        <color indexed="8"/>
        <rFont val="Arial"/>
        <family val="2"/>
      </rPr>
      <t xml:space="preserve"> 100 mm ou PEAD </t>
    </r>
    <r>
      <rPr>
        <sz val="10"/>
        <color indexed="8"/>
        <rFont val="Symbol"/>
        <family val="1"/>
      </rPr>
      <t>f</t>
    </r>
    <r>
      <rPr>
        <b/>
        <sz val="10"/>
        <color indexed="8"/>
        <rFont val="Arial"/>
        <family val="2"/>
      </rPr>
      <t xml:space="preserve"> 110 mm)</t>
    </r>
  </si>
  <si>
    <t>5.1 G) Caixa subterrânea de concreto</t>
  </si>
  <si>
    <t>Construção de caixa subterrânea tipo CS 1</t>
  </si>
  <si>
    <t>un</t>
  </si>
  <si>
    <t>Construção de caixa subterrânea tipo CS 2</t>
  </si>
  <si>
    <t>Construção de caixa subterrânea tipo CS 3</t>
  </si>
  <si>
    <t>Construção de caixa subterrânea tipo CS 4</t>
  </si>
  <si>
    <t>5.1 H) Subida de lateral</t>
  </si>
  <si>
    <t>Subida de lateral</t>
  </si>
  <si>
    <t>pç</t>
  </si>
  <si>
    <t>5.1 I) Base de concreto para armário externo</t>
  </si>
  <si>
    <t>Base de concreto</t>
  </si>
  <si>
    <t>5.1 J) Serviços eventuais (Vide Nota 1, abaixo)</t>
  </si>
  <si>
    <t>Recomposição de pavimentação tipo asfalto ou concreto asfáltico</t>
  </si>
  <si>
    <r>
      <t>m</t>
    </r>
    <r>
      <rPr>
        <vertAlign val="superscript"/>
        <sz val="10"/>
        <rFont val="Arial"/>
        <family val="2"/>
      </rPr>
      <t>3</t>
    </r>
  </si>
  <si>
    <t>Recomposição de pavimentação tipo paralelepípedo</t>
  </si>
  <si>
    <r>
      <t>m</t>
    </r>
    <r>
      <rPr>
        <vertAlign val="superscript"/>
        <sz val="10"/>
        <rFont val="Arial"/>
        <family val="2"/>
      </rPr>
      <t>2</t>
    </r>
  </si>
  <si>
    <t>Recomposição de pavimentação tipo pedra portuguesa ou lajota</t>
  </si>
  <si>
    <t>Recomposição de pavimentação tipo concreto desempenado ou tijolo</t>
  </si>
  <si>
    <t>Recomposição de gramado ou jardim</t>
  </si>
  <si>
    <t>Demolição de passeio</t>
  </si>
  <si>
    <t>Demolição de estruturas de concreto armado</t>
  </si>
  <si>
    <t>Demolição de estruturas de concreto</t>
  </si>
  <si>
    <t>Demolição de estruturas de alvenaria</t>
  </si>
  <si>
    <t>Escavação</t>
  </si>
  <si>
    <t>Adicional por escavação em solo pantanoso</t>
  </si>
  <si>
    <t>Adicional por escavação em solo rochoso</t>
  </si>
  <si>
    <t>Assentamento de dutos ou subdutos</t>
  </si>
  <si>
    <t>Encapsulamento de duto ou subduto com concreto</t>
  </si>
  <si>
    <t>Proteção superior em concreto ou lajota de duto ou subduto</t>
  </si>
  <si>
    <t>Reaterro</t>
  </si>
  <si>
    <t>Construção de pescoço ou nivelamento de tampão</t>
  </si>
  <si>
    <t>Impermeabilização de caixa subterrânea</t>
  </si>
  <si>
    <t>Instalação ou substituição de ferragens de caixa subterrânea</t>
  </si>
  <si>
    <t>cj</t>
  </si>
  <si>
    <t>Desobstrução e reconstituição de um duto ou subduto com cabo</t>
  </si>
  <si>
    <t>Desobstrução e reconstituição de um duto ou subduto sem cabo</t>
  </si>
  <si>
    <t>Adicional por duto desobstruído a partir do segundo duto, com cabo</t>
  </si>
  <si>
    <t>Adicional por duto desobstruído a partir do segundo duto, sem cabo</t>
  </si>
  <si>
    <t>Remoção de entulho</t>
  </si>
  <si>
    <t>Conservação de caixa subterrânea</t>
  </si>
  <si>
    <t>Teste de dutos ou subdutos</t>
  </si>
  <si>
    <t>INFRA G 1 : Canalização Subterrânea - Forn/Inst</t>
  </si>
  <si>
    <t xml:space="preserve">Nota1: Serviços eventuais só poderão ser faturados caso tenham sido previamente autorizados e fornecidos de maneira avulsa, sem nenhuma associação com os serviços contratados. Em caso de dúvida, recomenda-se uma leitura mais cuidadosa do manual, principalmente os capítulos denominados “principais serviços envolvidos”, no iníco de cada grupo de fornecimento, que definem os sub-fornecimentos já considerados nas pontuações de cada Unidade de Planta.      </t>
  </si>
  <si>
    <t xml:space="preserve"> Tabela  02  :  Grupo 02 – Rede Aérea - Fornecimento/Instalação</t>
  </si>
  <si>
    <t>5.2 A) Instalação de postes e contra-postes - Sem fornecimento</t>
  </si>
  <si>
    <t>Poste de madeira de 8 metros e resistência de 200 kgf</t>
  </si>
  <si>
    <t>Pç</t>
  </si>
  <si>
    <t>Poste de madeira de 10 metros e resistência de 200 kgf</t>
  </si>
  <si>
    <t>Poste de concreto de 8 metros e resistência de 100 kgf</t>
  </si>
  <si>
    <t>Poste de concreto de 8 metros e resistência de 200 kgf</t>
  </si>
  <si>
    <t>Poste de concreto de 8 metros e resistência de 300 kgf</t>
  </si>
  <si>
    <t>Poste de concreto de 9 metros e resistência de 300 kgf</t>
  </si>
  <si>
    <t>Poste de concreto de 10 metros e resistência de 200 kgf</t>
  </si>
  <si>
    <t>Poste de concreto de 11 metros e resistência de 300 kgf</t>
  </si>
  <si>
    <t>5.2 B) Retirada de poste e contra-poste</t>
  </si>
  <si>
    <t>Retirada de poste e contra poste</t>
  </si>
  <si>
    <t>5.2 C) Instalação ou retirada de tirantes</t>
  </si>
  <si>
    <t>Instalação de tirante em âncora - Com fornecimento</t>
  </si>
  <si>
    <t>Retirada de tirante em âncora</t>
  </si>
  <si>
    <t>Substituição de tirante com aproveitamento da base em âncora</t>
  </si>
  <si>
    <t>5.2 D) Instalação de ferragens</t>
  </si>
  <si>
    <t>Cruzeta para reserva técnica</t>
  </si>
  <si>
    <t>Alça preformada</t>
  </si>
  <si>
    <t>Suporte p/ abraçadeira BAP 3</t>
  </si>
  <si>
    <t>Abraçadeira BAP 3</t>
  </si>
  <si>
    <t>Olhal M12</t>
  </si>
  <si>
    <t>Parafuso M12 x 35</t>
  </si>
  <si>
    <t>Grampo de suspensão</t>
  </si>
  <si>
    <t>Grampo de ancoragem</t>
  </si>
  <si>
    <t>INFRA G 2 : Rede Aérea - Forn/Inst</t>
  </si>
  <si>
    <t>Tabela 03: Grupo 03 – Infraestrutura Interna - Fornecimento/Instalação</t>
  </si>
  <si>
    <t>5.2 A) Eletrodutos ou Esteiras Metálicas para encaminhamento de cabos - Com fornecimento</t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</si>
  <si>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32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</si>
  <si>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50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</si>
  <si>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75 mm ou calha equivalente</t>
    </r>
  </si>
  <si>
    <r>
      <t xml:space="preserve">Instalação Eletroduto </t>
    </r>
    <r>
      <rPr>
        <sz val="10"/>
        <rFont val="Symbol"/>
        <family val="1"/>
      </rPr>
      <t>f</t>
    </r>
    <r>
      <rPr>
        <sz val="10"/>
        <rFont val="Arial"/>
        <family val="2"/>
      </rPr>
      <t xml:space="preserve"> 100 mm ou calha equivalente</t>
    </r>
  </si>
  <si>
    <t>INFRA G 3 : Infraestrutura Interna - Forn/Inst</t>
  </si>
  <si>
    <t xml:space="preserve"> Tabela  04  :  Grupo 04 – Proteção Elétrica - Fornecimento/Instalação</t>
  </si>
  <si>
    <t>5.4 A) Sistema de proteção elétrica - Com fornecimento</t>
  </si>
  <si>
    <t>Instalação de 1 haste</t>
  </si>
  <si>
    <t>Cj</t>
  </si>
  <si>
    <t>Instalação de 2 hastes</t>
  </si>
  <si>
    <t>Instalação de 3 hastes</t>
  </si>
  <si>
    <t>Instalação de 4 hastes</t>
  </si>
  <si>
    <t>Instalação de 1 haste profunda (com 2 hastes)</t>
  </si>
  <si>
    <t>Instalação de 2 hastes profundas (com 2 hastes)</t>
  </si>
  <si>
    <t>Instalação de 3 hastes profundas (com 2 hastes)</t>
  </si>
  <si>
    <t>Instalação de 1 haste profunda (com 3 hastes)</t>
  </si>
  <si>
    <t>Instalação de 2 hastes profundas (com 3 hastes)</t>
  </si>
  <si>
    <t>Instalação de terra adicional</t>
  </si>
  <si>
    <t>Pç.</t>
  </si>
  <si>
    <t>Medir resistência elétrica de terra</t>
  </si>
  <si>
    <t>Pto.</t>
  </si>
  <si>
    <t>INFRA G 4 : Proteção Elétrica - Forn/Inst</t>
  </si>
  <si>
    <t>Tabela 01: Grupo 01 – Cordões Ópticos – Fornecimento/Instalação</t>
  </si>
  <si>
    <t xml:space="preserve">5.3 A) Cordão óptico de manobra - Com fornecimento </t>
  </si>
  <si>
    <t>Instalação de cordão óptico com 2,5 m - SC/PC e SC/PC - duplex</t>
  </si>
  <si>
    <t>Instalação de cordão óptico com 15 m - SC/PC e SC/PC - duplex</t>
  </si>
  <si>
    <r>
      <t xml:space="preserve">Instalação </t>
    </r>
    <r>
      <rPr>
        <sz val="10"/>
        <color indexed="8"/>
        <rFont val="Arial"/>
        <family val="2"/>
      </rPr>
      <t>de cordão óptico com 2,5 m - SC/APC - SC/APC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</si>
  <si>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SC/APC - SC/APC - duplex</t>
    </r>
  </si>
  <si>
    <t>Instalação de cordão óptico com 2,5 m - SC/PC e LC/PC - duplex</t>
  </si>
  <si>
    <t>Instalação de cordão óptico com 15 m - SC/PC e LC/PC - duplex</t>
  </si>
  <si>
    <r>
      <t xml:space="preserve">Instalação </t>
    </r>
    <r>
      <rPr>
        <sz val="10"/>
        <color indexed="8"/>
        <rFont val="Arial"/>
        <family val="2"/>
      </rPr>
      <t>de cordão óptico com 2,5 m - SC/APC e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</si>
  <si>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SC/APC e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</si>
  <si>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2,5 m - LC/PC  LC/PC - duplex</t>
    </r>
  </si>
  <si>
    <r>
      <t xml:space="preserve">Instalação </t>
    </r>
    <r>
      <rPr>
        <sz val="10"/>
        <color indexed="8"/>
        <rFont val="Arial"/>
        <family val="2"/>
      </rPr>
      <t>de cordão óptico com 15 m - LC/PC  LC/PC - duplex</t>
    </r>
  </si>
  <si>
    <t>5.3 B) Cordão óptico de manobra - Sem fornecimento</t>
  </si>
  <si>
    <r>
      <t xml:space="preserve">Instalação </t>
    </r>
    <r>
      <rPr>
        <sz val="10"/>
        <color indexed="8"/>
        <rFont val="Arial"/>
        <family val="2"/>
      </rPr>
      <t>de Cordão Óptico</t>
    </r>
  </si>
  <si>
    <r>
      <t>5.3 C) Extensão</t>
    </r>
    <r>
      <rPr>
        <b/>
        <sz val="10"/>
        <rFont val="Arial"/>
        <family val="2"/>
      </rPr>
      <t xml:space="preserve"> óptica de terminação (1) - Com fornecimento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</si>
  <si>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SC/PC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</si>
  <si>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SC/APC</t>
    </r>
  </si>
  <si>
    <r>
      <t>Instalação de extensão óptica de terminação</t>
    </r>
    <r>
      <rPr>
        <sz val="10"/>
        <color indexed="8"/>
        <rFont val="Arial"/>
        <family val="2"/>
      </rPr>
      <t xml:space="preserve"> com conector LC/PC</t>
    </r>
  </si>
  <si>
    <r>
      <t xml:space="preserve">5.3 D) </t>
    </r>
    <r>
      <rPr>
        <b/>
        <sz val="10"/>
        <rFont val="Arial"/>
        <family val="2"/>
      </rPr>
      <t>Cordão óptico de terminação (1) - Sem fornecimento</t>
    </r>
  </si>
  <si>
    <t>Instalação de cordão óptico de terminação</t>
  </si>
  <si>
    <t>REDE G 1 : Cordões Ópticos - Forn/Inst</t>
  </si>
  <si>
    <t>(1) Equivalente a extensão óptica</t>
  </si>
  <si>
    <t xml:space="preserve"> Tabela  02  :  Grupo 02 – Cabos Ópticos – Instalação COM ou SEM fornecimento</t>
  </si>
  <si>
    <t>2.1) Cabos ópticos aéreos auto-sustentados - Com fornecimento</t>
  </si>
  <si>
    <t>Pontos COM Fornecimento</t>
  </si>
  <si>
    <t>Qtde COM Fornecimento</t>
  </si>
  <si>
    <t>Pontos SEM Fornecimento</t>
  </si>
  <si>
    <t>Qtde SEM Fornecimento</t>
  </si>
  <si>
    <t>Cabo CFOA-SM-AS-80-G-06</t>
  </si>
  <si>
    <t>Cabo CFOA-SM-AS-80-G-12</t>
  </si>
  <si>
    <t>Cabo CFOA-SM-AS-80-G-24</t>
  </si>
  <si>
    <t>Cabo CFOA-SM-AS-80-G-36</t>
  </si>
  <si>
    <t>Cabo CFOA-SM-AS-80-G-48</t>
  </si>
  <si>
    <t>Cabo CFOA-SM-AS-80-G-72</t>
  </si>
  <si>
    <t>Cabo CFOA-SM-AS-80-G-144</t>
  </si>
  <si>
    <t>Cabo CFOA-SM-AS-120-G-06</t>
  </si>
  <si>
    <t>Cabo CFOA-SM-AS-120-G-12</t>
  </si>
  <si>
    <t>Cabo CFOA-SM-AS-120-G-24</t>
  </si>
  <si>
    <t>Cabo CFOA-SM-AS-120-G-36</t>
  </si>
  <si>
    <t>Cabo CFOA-SM-AS-120-G-48</t>
  </si>
  <si>
    <t>Cabo CFOA-SM-AS-120-G-72</t>
  </si>
  <si>
    <t>Cabo CFOA-SM-AS-120-G-144</t>
  </si>
  <si>
    <t>Cabo CFOA-SM-AS-200-G-06</t>
  </si>
  <si>
    <t>Cabo CFOA-SM-AS-200-G-12</t>
  </si>
  <si>
    <t>Cabo CFOA-SM-AS-200-G-24</t>
  </si>
  <si>
    <t>Cabo CFOA-SM-AS-200-G-36</t>
  </si>
  <si>
    <t>Cabo CFOA-SM-AS-200-G-48</t>
  </si>
  <si>
    <t>Cabo CFOA-SM-AS-200-G-72</t>
  </si>
  <si>
    <t>Cabo CFOA-SM-AS-200-G-144</t>
  </si>
  <si>
    <t>Cabo CFOA-SM-AS-80-S-06</t>
  </si>
  <si>
    <t>Cabo CFOA-SM-AS-80-S-12</t>
  </si>
  <si>
    <t>Cabo CFOA-SM-AS-80-S-24</t>
  </si>
  <si>
    <t>Cabo CFOA-SM-AS-80-S-36</t>
  </si>
  <si>
    <t>Cabo CFOA-SM-AS-80-S-48</t>
  </si>
  <si>
    <t>Cabo CFOA-SM-AS-80-S-72</t>
  </si>
  <si>
    <t>Cabo CFOA-SM-AS-80-S-144</t>
  </si>
  <si>
    <t>Cabo CFOA-SM-AS-120-S-06</t>
  </si>
  <si>
    <t>Cabo CFOA-SM-AS-120-S-12</t>
  </si>
  <si>
    <t>Cabo CFOA-SM-AS-120-S-24</t>
  </si>
  <si>
    <t>Cabo CFOA-SM-AS-120-S-36</t>
  </si>
  <si>
    <t>Cabo CFOA-SM-AS-120-S-48</t>
  </si>
  <si>
    <t>Cabo CFOA-SM-AS-120-S-72</t>
  </si>
  <si>
    <t>Cabo CFOA-SM-AS-120-S-144</t>
  </si>
  <si>
    <t>Cabo CFOA-SM-AS-200-S-06</t>
  </si>
  <si>
    <t>Cabo CFOA-SM-AS-200-S-12</t>
  </si>
  <si>
    <t>Cabo CFOA-SM-AS-200-S-24</t>
  </si>
  <si>
    <t>Cabo CFOA-SM-AS-200-S-36</t>
  </si>
  <si>
    <t>Cabo CFOA-SM-AS-200-S-48</t>
  </si>
  <si>
    <t>Cabo CFOA-SM-AS-200-S-72</t>
  </si>
  <si>
    <t>Cabo CFOA-SM-AS-200-S-144</t>
  </si>
  <si>
    <t>2.2) Cabo óptico espinado - Com fornecimento</t>
  </si>
  <si>
    <t>Cabo CFOA-SM-DD-G-06</t>
  </si>
  <si>
    <t>Cabo CFOA-SM-DD-G-12</t>
  </si>
  <si>
    <t>Cabo CFOA-SM-DD-G-24</t>
  </si>
  <si>
    <t>Cabo CFOA-SM-DD-G-36</t>
  </si>
  <si>
    <t>Cabo CFOA-SM-DD-G-48</t>
  </si>
  <si>
    <t>Cabo CFOA-SM-DD-G-72</t>
  </si>
  <si>
    <t>Cabo CFOA-SM-DD-G-144</t>
  </si>
  <si>
    <t>Cabo CFOA-SM-DD-S-06</t>
  </si>
  <si>
    <t>Cabo CFOA-SM-DD-S-12</t>
  </si>
  <si>
    <t>Cabo CFOA-SM-DD-S-24</t>
  </si>
  <si>
    <t>Cabo CFOA-SM-DD-S-36</t>
  </si>
  <si>
    <t>Cabo CFOA-SM-DD-S-48</t>
  </si>
  <si>
    <t>Cabo CFOA-SM-DD-S-72</t>
  </si>
  <si>
    <t>Cabo CFOA-SM-DD-S-144</t>
  </si>
  <si>
    <t>2.3) Segundo cabo óptico espinado - Com fornecimento</t>
  </si>
  <si>
    <t>2.4) Cabos ópticos em canalizações e esteiras - Com fornecimento de cabos</t>
  </si>
  <si>
    <t>Cabo CFOI-SM-MF-06-COG</t>
  </si>
  <si>
    <t>Cabo CFOI-SM-MF-12-COG</t>
  </si>
  <si>
    <t>Cabo CFOI-SM-UB -06-COG</t>
  </si>
  <si>
    <t>Cabo CFOI-SM-UB -12-COG</t>
  </si>
  <si>
    <t>Cabo CFOI-SM-UB-24-COG</t>
  </si>
  <si>
    <t>Cabo CFOI-SM-UB-36-COG</t>
  </si>
  <si>
    <t>Cabo CFOI-SM-UB-48-COG</t>
  </si>
  <si>
    <t>Cabo CFOI-SM-UB-72-COG</t>
  </si>
  <si>
    <t>Cabo CFOI-SM-UB-144-COG</t>
  </si>
  <si>
    <t>Cabo CFOT-SM-EO-02-COG</t>
  </si>
  <si>
    <t>Cabo CFOT-SM-EO-04-COG</t>
  </si>
  <si>
    <t>Cabo CFOT-SM-EO-06-COG</t>
  </si>
  <si>
    <t>Cabo CFOT-SM-EO-08-COG</t>
  </si>
  <si>
    <t>Cabo CFOT-SM-EO-10-COG</t>
  </si>
  <si>
    <t>Cabo CFOT-SM-EO-12-COG</t>
  </si>
  <si>
    <t>Cabo CFOT-SM-UB-06-COG</t>
  </si>
  <si>
    <t>Cabo CFOT-SM-UB-12-COG</t>
  </si>
  <si>
    <t>Cabo CFOT-SM-UB-24-COG</t>
  </si>
  <si>
    <t>Cabo CFOT-SM-UB-36-COG</t>
  </si>
  <si>
    <t>Cabo CFOT-SM-UB-48-COG</t>
  </si>
  <si>
    <t>Cabo CFOT-SM-UB-72-COG</t>
  </si>
  <si>
    <t>Cabo CFOT-SM-UB-144-COG</t>
  </si>
  <si>
    <t>2.5) Serviços e fornecimentos eventuais, em contratos com ou sem fornecimento de cabos, em redes aéreas e subterrâneas</t>
  </si>
  <si>
    <t>Substituição de cordoalha existente</t>
  </si>
  <si>
    <t>Substituição de ferragens de sustentação de cabos</t>
  </si>
  <si>
    <t>Instalação de cordoalha para espinamento de cabo AS em esquinas</t>
  </si>
  <si>
    <t>Espinamento de cabo em cordoalha existente, sem fornecimento de cabo</t>
  </si>
  <si>
    <t>Lançamento de um subduto singelo em duto existente</t>
  </si>
  <si>
    <t>Lançamento de dois subdutos singelos em duto existente</t>
  </si>
  <si>
    <t>Lançamento de três subdutos singelos em duto existente</t>
  </si>
  <si>
    <t>Lançamento de quatro subdutos singelos em duto existente</t>
  </si>
  <si>
    <t>Lançamento de subduto quádruplo em duto existente</t>
  </si>
  <si>
    <t>Retirada de cabo subterrâneo, ou aéreo, de qualquer tipo ou capacidade, com aproveitamento de cabo</t>
  </si>
  <si>
    <t>Retirada de cabo subterrâneo, ou aéreo, de qualquer tipo ou capacidade, sem aproveitamento de cabo</t>
  </si>
  <si>
    <t xml:space="preserve">Repuxamento e readequação de cabos e emendas em redes já construidas e ainda não aceitas, para corrigir danos provocados pela natureza e por terceiros </t>
  </si>
  <si>
    <t>2.6) Serviços e fornecimentos remunerados apenas em contratos de manutenção</t>
  </si>
  <si>
    <t>Remanejamento de cabo para poste novo</t>
  </si>
  <si>
    <t>REDE G 2 : Cabos Ópticos - Forn/Inst</t>
  </si>
  <si>
    <t xml:space="preserve"> Tabela  03  :  Grupo 03 – Cabos Ópticos – Emenda</t>
  </si>
  <si>
    <t>5.5 A) Conjunto para cabo óptico (1) – Com fornecimento</t>
  </si>
  <si>
    <t>Conjunto para cabo de 12 fibras ópticas</t>
  </si>
  <si>
    <t>Conjunto para cabo de 24 fibras ópticas</t>
  </si>
  <si>
    <t>Conjunto para cabo de 36 fibras ópticas</t>
  </si>
  <si>
    <t>Conjunto para cabo de 48 fibras ópticas</t>
  </si>
  <si>
    <t>Conjunto para cabo de 72 fibras ópticas</t>
  </si>
  <si>
    <t>Conjunto para cabo de 96 fibras ópticas</t>
  </si>
  <si>
    <t>Conjunto para cabo de 144 fibras ópticas</t>
  </si>
  <si>
    <t>5.5 B) Instalação de cabo óptico adicional de emenda existente</t>
  </si>
  <si>
    <t>Derivação de 1 cabo óptico</t>
  </si>
  <si>
    <t>Derivação de 2 cabos ópticos</t>
  </si>
  <si>
    <t>5.5 C) Emenda de fibra óptica (fusão)</t>
  </si>
  <si>
    <t>Emenda de fibra óptica</t>
  </si>
  <si>
    <t>REDE G 3 : Cabos Ópticos - Emenda</t>
  </si>
  <si>
    <t>(1) Equivalente a caixa de emenda, tubetes, bandeja para acomodação de fusão e identificação de fibras/grupo</t>
  </si>
  <si>
    <t xml:space="preserve"> Tabela  04 :  Grupo 04 – Cabos Ópticos – Terminação (1)</t>
  </si>
  <si>
    <r>
      <t xml:space="preserve">5.6 A) </t>
    </r>
    <r>
      <rPr>
        <b/>
        <sz val="10"/>
        <rFont val="Arial"/>
        <family val="2"/>
      </rPr>
      <t>Terminação em sub-bastidor</t>
    </r>
  </si>
  <si>
    <t>Terminação de cabo com 06 fibras ópticas</t>
  </si>
  <si>
    <t>Terminação de cabo com 12 fibras ópticas</t>
  </si>
  <si>
    <t>Terminação de cabo com 24 fibras ópticas</t>
  </si>
  <si>
    <t>Terminação de cabo com 36 fibras ópticas</t>
  </si>
  <si>
    <t>Terminação de cabo com 48 fibras ópticas</t>
  </si>
  <si>
    <t>Terminação de cabo com 72 fibras ópticas</t>
  </si>
  <si>
    <t>Terminação de cabo com 144 fibras ópticas</t>
  </si>
  <si>
    <t>REDE G 4 : Cabos Ópticos - Terminação</t>
  </si>
  <si>
    <t>(1) Serviço de preparação/acomodação de cabo em sub-bastidor, com fibras prontas para fusão</t>
  </si>
  <si>
    <t xml:space="preserve"> Tabela  5  :  Grupo 5 – Cabos Ópticos e Multipares – Testes</t>
  </si>
  <si>
    <t>5.7 Teste em cabo óptico</t>
  </si>
  <si>
    <t>Teste em bobina de cabo</t>
  </si>
  <si>
    <t>fibra</t>
  </si>
  <si>
    <t>Teste de fibra óptica com OTDR (1)</t>
  </si>
  <si>
    <t>Teste de fibra óptica com medidor de potência (1)</t>
  </si>
  <si>
    <t>REDE G 5 : Cabos Ópticos - Testes</t>
  </si>
  <si>
    <t>(1) Sempre teste duplo, com medição A-&gt;B e B-&gt;A, sendo avaliado o resultado médio [(A-&gt;B + B-&gt;A) / 2]</t>
  </si>
  <si>
    <t xml:space="preserve"> Tabela  6 :  Grupo 6 – Equipamentos Passivos - Fornecimento/Instalação</t>
  </si>
  <si>
    <t>5.6 Equipamentos para terminação óptica</t>
  </si>
  <si>
    <t>Fornecimento e Instalação de Bastidor de piso, 19”, 16U x 570mm, fechado, porta com chave e visor fumê, tampas laterais e trazeira removíveis, 2 ventiladores, 8 tomadas, 4 guias de cabos, kit porcas gaiola</t>
  </si>
  <si>
    <t>Fornecimento e Instalação de Bastidor de piso, 19”, 24U x 570mm, fechado, porta com chave e visor fumê, tampas laterais e trazeira removíveis, 2 ventiladores, 8 tomadas, 4 guias de cabos, kit porcas gaiola</t>
  </si>
  <si>
    <t>Fornecimento e Instalação de Bastidor de parede, 19”, 08U x 570mm, fechado, porta com chave e visor fumè, tampas laterais removíveis, 2 ventiladores, 4 tomadas, 2 guias de cabos, kit porcas gaiola</t>
  </si>
  <si>
    <t>Fornecimento e Instalação de Bastidor de parede, 19”, 10U x 570mm, fechado, porta com chave e visor fumè, tampas laterais removíveis, 2 ventiladores, 4 tomadas, 2 guias de cabos, kit porcas gaiola</t>
  </si>
  <si>
    <t>Fornecimento e Instalação de Bastidor de parede, 19”, 12U x 570mm, fechado, porta com chave e visor fumè, tampas laterais removíveis, 2 ventiladores, 8 tomadas, 4 guias de cabos, kit porcas gaiola</t>
  </si>
  <si>
    <r>
      <t>Fornecimento e Instalação de Sub-b</t>
    </r>
    <r>
      <rPr>
        <sz val="10"/>
        <rFont val="Arial"/>
        <family val="2"/>
      </rPr>
      <t>astidor de bastidor para 12 terminações</t>
    </r>
  </si>
  <si>
    <r>
      <t>Fornecimento e Instalação de Sub-b</t>
    </r>
    <r>
      <rPr>
        <sz val="10"/>
        <rFont val="Arial"/>
        <family val="2"/>
      </rPr>
      <t>astidor de bastidor para 24 terminações</t>
    </r>
  </si>
  <si>
    <r>
      <t>Fornecimento e Instalação de Sub-b</t>
    </r>
    <r>
      <rPr>
        <sz val="10"/>
        <rFont val="Arial"/>
        <family val="2"/>
      </rPr>
      <t>astidor de bastidor para 36 terminações</t>
    </r>
  </si>
  <si>
    <r>
      <t>Fornecimento e Instalação de Sub-b</t>
    </r>
    <r>
      <rPr>
        <sz val="10"/>
        <rFont val="Arial"/>
        <family val="2"/>
      </rPr>
      <t>astidor de bastidor para 48 terminações</t>
    </r>
  </si>
  <si>
    <r>
      <t>Fornecimento e Inatalação de Sub-b</t>
    </r>
    <r>
      <rPr>
        <sz val="10"/>
        <rFont val="Arial"/>
        <family val="2"/>
      </rPr>
      <t>astidor de bastidor para 72 terminações</t>
    </r>
  </si>
  <si>
    <r>
      <t>Fornecimento e Instalação de Sub-b</t>
    </r>
    <r>
      <rPr>
        <sz val="10"/>
        <rFont val="Arial"/>
        <family val="2"/>
      </rPr>
      <t>astidor de bastidor para 144 terminações</t>
    </r>
  </si>
  <si>
    <t>Fornecimento e Instalação de Bastidor de parede com 12 terminações</t>
  </si>
  <si>
    <t>Fornecimento e Instalação de Bastidor de parede com 24 terminações</t>
  </si>
  <si>
    <t>Fornecimento e Instalação de Bastidor de parede com 36 terminações</t>
  </si>
  <si>
    <t>Fornecimento e Instalação de Régua com 6 adaptadores para conector SC/PC</t>
  </si>
  <si>
    <t>Fornecimento e Instalação de Régua com 6 adaptadores para conector SC/APC</t>
  </si>
  <si>
    <t>Fornecimento e Instalação de Adaptadores para conector SC/PC</t>
  </si>
  <si>
    <t>Fornecimento e Instalação de Adaptadores para conector SC/APC</t>
  </si>
  <si>
    <t>Fornecimento e Instalação de "kit" de entrada e acomodação de novas emendas</t>
  </si>
  <si>
    <t>Instalação de Bastidor de piso, de qualquer tipo, já fornecido</t>
  </si>
  <si>
    <t>Instalação de Bastidor de parede, de qualquer tipo, já fornecido</t>
  </si>
  <si>
    <t>Fornecimento e Instalação de Armário Externo 19”, 15 U</t>
  </si>
  <si>
    <t>REDE G 6 : Equipamentos Passivos - Forn/Inst</t>
  </si>
  <si>
    <t xml:space="preserve"> Tabela  7  :  Grupo 7 – Elaboração e Atualização de Cadastro e MUB</t>
  </si>
  <si>
    <t>5.7 Elaboração e atualização de cadastro</t>
  </si>
  <si>
    <t>Elaboração/atualização de cadastro.</t>
  </si>
  <si>
    <t>folha</t>
  </si>
  <si>
    <t>REDE G 7 : Cadastro</t>
  </si>
  <si>
    <t>Atualizações</t>
  </si>
  <si>
    <t>* Mapa Geral de Rede</t>
  </si>
  <si>
    <t>* Diagrama Unifilar</t>
  </si>
  <si>
    <t>* Diagrama de Fusão e DIO</t>
  </si>
  <si>
    <t>* Diagrama local (específico)</t>
  </si>
  <si>
    <t>UVM (Unidades de Valores Medidos)</t>
  </si>
  <si>
    <t>VPM (Valor Padrão de Manutenção)</t>
  </si>
  <si>
    <t>VM (Valor Medido)</t>
  </si>
  <si>
    <t>STI</t>
  </si>
  <si>
    <t>ESR</t>
  </si>
  <si>
    <t>CCJ</t>
  </si>
  <si>
    <t>NTU</t>
  </si>
  <si>
    <t>HULW</t>
  </si>
  <si>
    <t>SERHMACTH</t>
  </si>
  <si>
    <t>IMEQ</t>
  </si>
  <si>
    <t>AESA</t>
  </si>
  <si>
    <t>SUDEMA</t>
  </si>
  <si>
    <t>EMEPA</t>
  </si>
  <si>
    <t>EMATER</t>
  </si>
  <si>
    <t>LIFESA</t>
  </si>
  <si>
    <t>DETRAN</t>
  </si>
  <si>
    <t>ESPEP</t>
  </si>
  <si>
    <t>CEPM</t>
  </si>
  <si>
    <t>CAGEPA</t>
  </si>
  <si>
    <t>CINEP</t>
  </si>
  <si>
    <t>SUPLAN</t>
  </si>
  <si>
    <t>SECOM</t>
  </si>
  <si>
    <t>SEAP</t>
  </si>
  <si>
    <t>SEDAP</t>
  </si>
  <si>
    <t>SETDE</t>
  </si>
  <si>
    <t>SEPLAG</t>
  </si>
  <si>
    <t>SER</t>
  </si>
  <si>
    <t>PMJP</t>
  </si>
  <si>
    <t>JOÃO PESSOA / PB</t>
  </si>
  <si>
    <t>DER</t>
  </si>
  <si>
    <t>Caixas de Emenda</t>
  </si>
  <si>
    <t>Nº de Fusões</t>
  </si>
  <si>
    <t>Quantidade de Acessos (Centro Administrativo do Estado)</t>
  </si>
  <si>
    <t>ASSEMBLEIA</t>
  </si>
  <si>
    <t>CORPO DE BOMBEIROS</t>
  </si>
  <si>
    <t>INTERPA</t>
  </si>
  <si>
    <t>COOPERAR</t>
  </si>
  <si>
    <t>ESPAÇO CULTURAL</t>
  </si>
  <si>
    <t>TRIBUNAL DE CONTAS</t>
  </si>
  <si>
    <t>PROCASE</t>
  </si>
  <si>
    <t>CODATA SEDE</t>
  </si>
  <si>
    <t>UFPB MANG.</t>
  </si>
  <si>
    <t>SOMA</t>
  </si>
  <si>
    <t>Total</t>
  </si>
  <si>
    <t># Caixas de Emenda</t>
  </si>
  <si>
    <t># Fibras no Cabo</t>
  </si>
  <si>
    <t>Fornecimento e Instalação de Bastidor de piso, 19”, 44U x 570mm, fechado, porta com chave e visor fumê, tampas laterais e traseira removíveis, 4 ventiladores, 16 tomadas, 4 guias de cabos, kit porcas gaiola</t>
  </si>
  <si>
    <t>VPM</t>
  </si>
  <si>
    <t>VM</t>
  </si>
  <si>
    <t>REUM (Remuneração Efetiva para Ultima Milha)</t>
  </si>
  <si>
    <t>VALOR</t>
  </si>
  <si>
    <t>REMC (Remuneração Efetiva para Manutenção Corretiva)¹</t>
  </si>
  <si>
    <t>¹ Provisão a ser usada, se e somente se, houver necessidade de manutenção corretiva</t>
  </si>
  <si>
    <t>PGE</t>
  </si>
  <si>
    <t>DEFESA CIVIL</t>
  </si>
  <si>
    <t>CODATA CPD</t>
  </si>
  <si>
    <t xml:space="preserve">Secretaria de Segurança </t>
  </si>
  <si>
    <t>Junta Comercial da Paraíba</t>
  </si>
  <si>
    <t>SEBRAE JP</t>
  </si>
  <si>
    <t>Escola Técnica de Mangabeira</t>
  </si>
  <si>
    <t>Faculdade Internacional da Paraíba - FPB</t>
  </si>
  <si>
    <t>Receita Estadual - GTI</t>
  </si>
  <si>
    <t>EMPREENDER PARAÍBA</t>
  </si>
  <si>
    <t>PROCON PARAÍBA</t>
  </si>
  <si>
    <t>CONTROLADORIA GERAL DO ESTADO DA PARAÍBA - PB</t>
  </si>
  <si>
    <t>Agência Estadual de Vigilância Sanitária</t>
  </si>
  <si>
    <t>TJ de Mangabeira</t>
  </si>
  <si>
    <t>UFPB SANTA RITA</t>
  </si>
  <si>
    <t>CENTRAL DE POLÍCIA</t>
  </si>
  <si>
    <t>SEC. DE SAÚDE</t>
  </si>
  <si>
    <t>IFPB REITORIA</t>
  </si>
  <si>
    <t>SEC. DA MULHER</t>
  </si>
  <si>
    <t>HOSPITAL NAPOLEÃO LAUREANO</t>
  </si>
  <si>
    <t>ACADEPOL</t>
  </si>
  <si>
    <t>HOSPITAL CLEMENTINO FRAGA</t>
  </si>
  <si>
    <t>ESTÁDIO JOSÉ AMÉRICO DE ALMEIDA FILHO - ALMEIDÃO</t>
  </si>
  <si>
    <t>CENTRO DE FORMAÇÃO DOS PROFESSORES PB</t>
  </si>
  <si>
    <t>PBPREV</t>
  </si>
  <si>
    <t>CASA DA CIDADANIA JAGUARIBE</t>
  </si>
  <si>
    <t>CASA DA CIDADANIA TAMBIÁ</t>
  </si>
  <si>
    <t>CASA DA CIDADANIA MANGABEIRA</t>
  </si>
  <si>
    <t>CASA DA CIDADANIA MANAÍRA</t>
  </si>
  <si>
    <t>SEJEL</t>
  </si>
  <si>
    <t>TEATRO SANTA ROSA</t>
  </si>
  <si>
    <t>HOSPITAL DE TRAUMATOLOGIA E ORTOPEDIA  DA PARAÍBA - HTOP</t>
  </si>
  <si>
    <t>CASA DO ARTESÃO/ ARTISTA</t>
  </si>
  <si>
    <t>Penitenciária de Segurança Média - Hitler Catalice - Mangabeira</t>
  </si>
  <si>
    <t>Penitenciária Desembargador Flósculo da Nóbrega</t>
  </si>
  <si>
    <t>Manicômio Judiciário - Instituto de Psiquiatria Forense</t>
  </si>
  <si>
    <t>Casa da Cidadania - Santa Rita</t>
  </si>
  <si>
    <t>Casa da Cidadania - Cabedelo</t>
  </si>
  <si>
    <t>Vice Governadoria</t>
  </si>
  <si>
    <t>Vila Olímpica</t>
  </si>
  <si>
    <t>PENITENCIÁRIA SEG. MÁXIMA DR. ROMEU G. ABRANTES</t>
  </si>
  <si>
    <t>CENTRO DE REEDUCAÇÃO FEMININO MARIA JÚLIA MARANHÃO</t>
  </si>
  <si>
    <t>PB GÁS</t>
  </si>
  <si>
    <t>PATRULHA MARIA DA PENHA</t>
  </si>
  <si>
    <t>IPHAEP</t>
  </si>
  <si>
    <t>PARQUE PARAHYBA</t>
  </si>
  <si>
    <t>DEFENSORIA PÚBLICA FORUM CÍVEL</t>
  </si>
  <si>
    <t>FUNDAÇÃO CASA JOSÉ AMÉRICO</t>
  </si>
  <si>
    <t>IPC Instituto de Polícia Científica-Perícia</t>
  </si>
  <si>
    <t>SECRETARIA DA MULHER</t>
  </si>
  <si>
    <t>COMANDO  GERAL PM</t>
  </si>
  <si>
    <t>PENITENCIÁRIA SILVIO PORTO</t>
  </si>
  <si>
    <t>Procon PB</t>
  </si>
  <si>
    <t>IFPB CAMPUS I</t>
  </si>
  <si>
    <t>IFPB CABEDELO</t>
  </si>
  <si>
    <t>IFPB TRINCHEIRAS</t>
  </si>
  <si>
    <t>PALÁCIO DO GOVERNO</t>
  </si>
  <si>
    <t>CENTRO DE CONVENÇÕES</t>
  </si>
  <si>
    <t>PORTO DE CABEDELO</t>
  </si>
  <si>
    <t>SEC. EDUCAÇÃO</t>
  </si>
  <si>
    <t>SEC. ADMINISTRAÇÃO</t>
  </si>
  <si>
    <t>SEC. FINANÇAS</t>
  </si>
  <si>
    <t>RESTAURANTE DO SERVIDOR</t>
  </si>
  <si>
    <t>VICE GOVERNADORIA</t>
  </si>
  <si>
    <t>HOSPITAL ARLINDA MARQUES</t>
  </si>
  <si>
    <t>HOSPITAL DE TRAUMA</t>
  </si>
  <si>
    <t>ESTAÇÃO CIÊNCIA</t>
  </si>
  <si>
    <t>GRANJA DO GOVERNADOR</t>
  </si>
  <si>
    <t>REPAD</t>
  </si>
  <si>
    <t>Valor Global Estimado do Contrato (Anual)</t>
  </si>
  <si>
    <t>João Pessoa - PB / REPAD</t>
  </si>
  <si>
    <t>Valor Unitário médio em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</si>
</sst>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&quot;R$ &quot;#,##0.00"/>
    <numFmt numFmtId="166" formatCode="m/d/yyyy"/>
    <numFmt numFmtId="167" formatCode="#,##0.000"/>
    <numFmt numFmtId="168" formatCode="_-* #,##0_-;\-* #,##0_-;_-* &quot;-&quot;??_-;_-@_-"/>
  </numFmts>
  <fonts count="16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ymbol"/>
      <family val="1"/>
    </font>
    <font>
      <sz val="10"/>
      <name val="Symbol"/>
      <family val="1"/>
    </font>
    <font>
      <vertAlign val="superscript"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00"/>
        <bgColor indexed="26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3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30">
    <xf numFmtId="0" fontId="0" fillId="0" borderId="0" xfId="0"/>
    <xf numFmtId="0" fontId="0" fillId="2" borderId="0" xfId="0" applyFill="1" applyAlignment="1" applyProtection="1">
      <alignment wrapText="1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wrapText="1"/>
    </xf>
    <xf numFmtId="0" fontId="0" fillId="2" borderId="0" xfId="0" applyFill="1" applyAlignment="1" applyProtection="1">
      <alignment vertical="center" wrapText="1"/>
    </xf>
    <xf numFmtId="0" fontId="0" fillId="0" borderId="0" xfId="0" applyFill="1" applyAlignment="1" applyProtection="1">
      <alignment wrapText="1"/>
    </xf>
    <xf numFmtId="0" fontId="4" fillId="2" borderId="0" xfId="0" applyFont="1" applyFill="1" applyAlignment="1" applyProtection="1"/>
    <xf numFmtId="0" fontId="1" fillId="2" borderId="0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/>
    <xf numFmtId="0" fontId="0" fillId="2" borderId="0" xfId="0" applyFill="1" applyAlignment="1" applyProtection="1"/>
    <xf numFmtId="0" fontId="0" fillId="3" borderId="2" xfId="0" applyFont="1" applyFill="1" applyBorder="1" applyAlignment="1" applyProtection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top"/>
      <protection locked="0"/>
    </xf>
    <xf numFmtId="2" fontId="1" fillId="3" borderId="2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 wrapText="1"/>
    </xf>
    <xf numFmtId="3" fontId="1" fillId="2" borderId="0" xfId="0" applyNumberFormat="1" applyFont="1" applyFill="1" applyProtection="1"/>
    <xf numFmtId="0" fontId="1" fillId="3" borderId="2" xfId="0" applyFont="1" applyFill="1" applyBorder="1" applyAlignment="1" applyProtection="1">
      <alignment horizontal="center" vertical="center"/>
    </xf>
    <xf numFmtId="3" fontId="1" fillId="3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/>
    <xf numFmtId="4" fontId="0" fillId="2" borderId="0" xfId="0" applyNumberFormat="1" applyFill="1" applyProtection="1"/>
    <xf numFmtId="0" fontId="0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wrapText="1"/>
    </xf>
    <xf numFmtId="0" fontId="0" fillId="3" borderId="3" xfId="0" applyFont="1" applyFill="1" applyBorder="1" applyAlignment="1" applyProtection="1">
      <alignment horizontal="center" wrapText="1"/>
    </xf>
    <xf numFmtId="0" fontId="0" fillId="2" borderId="5" xfId="0" applyFill="1" applyBorder="1" applyProtection="1"/>
    <xf numFmtId="0" fontId="0" fillId="2" borderId="6" xfId="0" applyFill="1" applyBorder="1" applyProtection="1"/>
    <xf numFmtId="0" fontId="6" fillId="3" borderId="8" xfId="0" applyFont="1" applyFill="1" applyBorder="1" applyAlignment="1" applyProtection="1">
      <alignment wrapText="1"/>
    </xf>
    <xf numFmtId="0" fontId="1" fillId="3" borderId="8" xfId="0" applyFont="1" applyFill="1" applyBorder="1" applyAlignment="1" applyProtection="1">
      <alignment horizontal="center" vertical="center"/>
    </xf>
    <xf numFmtId="4" fontId="0" fillId="2" borderId="0" xfId="0" applyNumberFormat="1" applyFill="1" applyBorder="1" applyProtection="1"/>
    <xf numFmtId="0" fontId="6" fillId="3" borderId="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top" wrapText="1"/>
    </xf>
    <xf numFmtId="0" fontId="0" fillId="3" borderId="2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center" vertical="center"/>
    </xf>
    <xf numFmtId="4" fontId="0" fillId="2" borderId="0" xfId="0" applyNumberForma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center" wrapText="1"/>
    </xf>
    <xf numFmtId="4" fontId="1" fillId="2" borderId="0" xfId="0" applyNumberFormat="1" applyFont="1" applyFill="1" applyBorder="1" applyAlignment="1" applyProtection="1">
      <alignment horizontal="justify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ont="1" applyFill="1" applyBorder="1"/>
    <xf numFmtId="3" fontId="0" fillId="2" borderId="2" xfId="0" applyNumberFormat="1" applyFill="1" applyBorder="1" applyAlignment="1" applyProtection="1">
      <alignment horizontal="center"/>
      <protection locked="0"/>
    </xf>
    <xf numFmtId="4" fontId="0" fillId="2" borderId="0" xfId="0" applyNumberForma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/>
    <xf numFmtId="0" fontId="1" fillId="2" borderId="0" xfId="0" applyFont="1" applyFill="1" applyAlignment="1" applyProtection="1">
      <alignment horizontal="left"/>
    </xf>
    <xf numFmtId="0" fontId="1" fillId="3" borderId="2" xfId="0" applyFont="1" applyFill="1" applyBorder="1" applyAlignment="1" applyProtection="1">
      <alignment vertical="center" wrapText="1"/>
    </xf>
    <xf numFmtId="0" fontId="0" fillId="3" borderId="2" xfId="0" applyFont="1" applyFill="1" applyBorder="1" applyAlignment="1" applyProtection="1">
      <alignment wrapText="1"/>
    </xf>
    <xf numFmtId="0" fontId="0" fillId="3" borderId="2" xfId="0" applyFont="1" applyFill="1" applyBorder="1" applyAlignment="1" applyProtection="1">
      <alignment horizontal="center" vertical="center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ill="1" applyBorder="1" applyProtection="1"/>
    <xf numFmtId="0" fontId="1" fillId="3" borderId="2" xfId="0" applyFont="1" applyFill="1" applyBorder="1" applyAlignment="1" applyProtection="1">
      <alignment vertical="center"/>
    </xf>
    <xf numFmtId="0" fontId="0" fillId="3" borderId="2" xfId="0" applyFont="1" applyFill="1" applyBorder="1" applyProtection="1"/>
    <xf numFmtId="0" fontId="0" fillId="3" borderId="2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vertical="top" wrapText="1"/>
    </xf>
    <xf numFmtId="0" fontId="7" fillId="3" borderId="2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vertical="top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6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justify" wrapText="1"/>
    </xf>
    <xf numFmtId="0" fontId="0" fillId="2" borderId="0" xfId="0" applyFont="1" applyFill="1" applyBorder="1" applyAlignment="1">
      <alignment horizontal="justify" wrapText="1"/>
    </xf>
    <xf numFmtId="3" fontId="0" fillId="2" borderId="0" xfId="0" applyNumberFormat="1" applyFill="1" applyBorder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3" fontId="6" fillId="3" borderId="2" xfId="0" applyNumberFormat="1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vertical="top" wrapText="1"/>
    </xf>
    <xf numFmtId="3" fontId="0" fillId="3" borderId="2" xfId="0" applyNumberFormat="1" applyFont="1" applyFill="1" applyBorder="1" applyAlignment="1">
      <alignment horizontal="center" vertical="top" wrapText="1"/>
    </xf>
    <xf numFmtId="3" fontId="0" fillId="2" borderId="0" xfId="0" applyNumberFormat="1" applyFill="1" applyAlignment="1" applyProtection="1">
      <alignment wrapText="1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wrapText="1"/>
    </xf>
    <xf numFmtId="0" fontId="5" fillId="3" borderId="10" xfId="0" applyFont="1" applyFill="1" applyBorder="1" applyAlignment="1">
      <alignment horizontal="left" vertical="center" wrapText="1"/>
    </xf>
    <xf numFmtId="167" fontId="5" fillId="2" borderId="1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wrapText="1"/>
    </xf>
    <xf numFmtId="0" fontId="0" fillId="2" borderId="10" xfId="0" applyFill="1" applyBorder="1" applyAlignment="1" applyProtection="1">
      <alignment horizontal="center" wrapText="1"/>
    </xf>
    <xf numFmtId="168" fontId="0" fillId="2" borderId="10" xfId="3" applyNumberFormat="1" applyFont="1" applyFill="1" applyBorder="1" applyAlignment="1" applyProtection="1">
      <alignment wrapText="1"/>
    </xf>
    <xf numFmtId="0" fontId="1" fillId="2" borderId="7" xfId="0" applyFont="1" applyFill="1" applyBorder="1" applyAlignment="1" applyProtection="1">
      <alignment horizontal="center" wrapText="1"/>
    </xf>
    <xf numFmtId="0" fontId="14" fillId="2" borderId="10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168" fontId="1" fillId="2" borderId="0" xfId="0" applyNumberFormat="1" applyFont="1" applyFill="1" applyBorder="1" applyAlignment="1" applyProtection="1">
      <alignment wrapText="1"/>
    </xf>
    <xf numFmtId="0" fontId="11" fillId="4" borderId="10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2" applyFont="1" applyFill="1" applyBorder="1" applyAlignment="1">
      <alignment horizontal="center" vertical="top" wrapText="1"/>
    </xf>
    <xf numFmtId="164" fontId="0" fillId="3" borderId="2" xfId="2" applyFont="1" applyFill="1" applyBorder="1" applyAlignment="1">
      <alignment horizontal="center" vertical="center"/>
    </xf>
    <xf numFmtId="164" fontId="7" fillId="3" borderId="2" xfId="2" applyFont="1" applyFill="1" applyBorder="1" applyAlignment="1">
      <alignment horizontal="center" wrapText="1"/>
    </xf>
    <xf numFmtId="164" fontId="0" fillId="3" borderId="2" xfId="2" applyFont="1" applyFill="1" applyBorder="1" applyAlignment="1">
      <alignment horizontal="center" wrapText="1"/>
    </xf>
    <xf numFmtId="164" fontId="0" fillId="3" borderId="5" xfId="2" applyFont="1" applyFill="1" applyBorder="1" applyAlignment="1">
      <alignment horizontal="center" wrapText="1"/>
    </xf>
    <xf numFmtId="164" fontId="7" fillId="3" borderId="5" xfId="2" applyFont="1" applyFill="1" applyBorder="1" applyAlignment="1">
      <alignment horizontal="center" vertical="top" wrapText="1"/>
    </xf>
    <xf numFmtId="164" fontId="7" fillId="3" borderId="5" xfId="2" applyFont="1" applyFill="1" applyBorder="1" applyAlignment="1">
      <alignment horizontal="center" wrapText="1"/>
    </xf>
    <xf numFmtId="164" fontId="12" fillId="3" borderId="5" xfId="2" applyFont="1" applyFill="1" applyBorder="1" applyAlignment="1">
      <alignment horizontal="center" wrapText="1"/>
    </xf>
    <xf numFmtId="164" fontId="0" fillId="3" borderId="5" xfId="2" applyFont="1" applyFill="1" applyBorder="1" applyAlignment="1">
      <alignment horizontal="center" vertical="center" wrapText="1"/>
    </xf>
    <xf numFmtId="164" fontId="0" fillId="3" borderId="5" xfId="2" applyFont="1" applyFill="1" applyBorder="1" applyAlignment="1">
      <alignment horizontal="center"/>
    </xf>
    <xf numFmtId="164" fontId="1" fillId="3" borderId="2" xfId="2" applyFont="1" applyFill="1" applyBorder="1" applyAlignment="1">
      <alignment vertical="center"/>
    </xf>
    <xf numFmtId="164" fontId="0" fillId="3" borderId="2" xfId="2" applyFont="1" applyFill="1" applyBorder="1"/>
    <xf numFmtId="164" fontId="1" fillId="3" borderId="2" xfId="2" applyFont="1" applyFill="1" applyBorder="1"/>
    <xf numFmtId="164" fontId="7" fillId="3" borderId="2" xfId="2" applyFont="1" applyFill="1" applyBorder="1" applyAlignment="1" applyProtection="1">
      <alignment horizontal="center" vertical="top" wrapText="1"/>
    </xf>
    <xf numFmtId="164" fontId="0" fillId="3" borderId="2" xfId="2" applyFont="1" applyFill="1" applyBorder="1" applyProtection="1"/>
    <xf numFmtId="164" fontId="1" fillId="3" borderId="2" xfId="2" applyFont="1" applyFill="1" applyBorder="1" applyProtection="1"/>
    <xf numFmtId="164" fontId="0" fillId="3" borderId="2" xfId="2" applyFont="1" applyFill="1" applyBorder="1" applyAlignment="1" applyProtection="1">
      <alignment horizontal="center"/>
    </xf>
    <xf numFmtId="164" fontId="0" fillId="3" borderId="2" xfId="2" applyFont="1" applyFill="1" applyBorder="1" applyAlignment="1" applyProtection="1">
      <alignment horizontal="center" vertical="center"/>
    </xf>
    <xf numFmtId="164" fontId="0" fillId="3" borderId="2" xfId="2" applyFont="1" applyFill="1" applyBorder="1" applyAlignment="1">
      <alignment horizontal="center"/>
    </xf>
    <xf numFmtId="164" fontId="7" fillId="3" borderId="2" xfId="2" applyFont="1" applyFill="1" applyBorder="1" applyAlignment="1" applyProtection="1">
      <alignment horizontal="center" wrapText="1"/>
    </xf>
    <xf numFmtId="164" fontId="7" fillId="3" borderId="3" xfId="2" applyFont="1" applyFill="1" applyBorder="1" applyAlignment="1" applyProtection="1">
      <alignment horizontal="center" wrapText="1"/>
    </xf>
    <xf numFmtId="164" fontId="0" fillId="3" borderId="3" xfId="2" applyFont="1" applyFill="1" applyBorder="1" applyProtection="1"/>
    <xf numFmtId="164" fontId="7" fillId="3" borderId="2" xfId="2" applyFont="1" applyFill="1" applyBorder="1" applyAlignment="1" applyProtection="1">
      <alignment wrapText="1"/>
    </xf>
    <xf numFmtId="164" fontId="0" fillId="3" borderId="2" xfId="2" applyFont="1" applyFill="1" applyBorder="1" applyAlignment="1" applyProtection="1">
      <alignment horizontal="center" vertical="top" wrapText="1"/>
    </xf>
    <xf numFmtId="164" fontId="0" fillId="2" borderId="0" xfId="2" applyFont="1" applyFill="1" applyBorder="1" applyProtection="1"/>
    <xf numFmtId="164" fontId="1" fillId="2" borderId="0" xfId="2" applyFont="1" applyFill="1" applyProtection="1"/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 applyProtection="1">
      <alignment horizontal="left" vertical="center" wrapText="1"/>
    </xf>
    <xf numFmtId="3" fontId="0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wrapText="1"/>
    </xf>
    <xf numFmtId="0" fontId="0" fillId="2" borderId="0" xfId="0" applyFill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wrapText="1"/>
    </xf>
    <xf numFmtId="0" fontId="0" fillId="5" borderId="0" xfId="0" applyFill="1" applyAlignment="1" applyProtection="1">
      <alignment horizontal="center" wrapText="1"/>
    </xf>
    <xf numFmtId="0" fontId="1" fillId="2" borderId="0" xfId="0" applyNumberFormat="1" applyFont="1" applyFill="1" applyBorder="1" applyAlignment="1" applyProtection="1">
      <alignment horizontal="center" wrapText="1"/>
    </xf>
    <xf numFmtId="168" fontId="0" fillId="0" borderId="2" xfId="3" applyNumberFormat="1" applyFont="1" applyFill="1" applyBorder="1" applyAlignment="1" applyProtection="1">
      <alignment horizontal="center" vertical="center" wrapText="1"/>
      <protection locked="0"/>
    </xf>
    <xf numFmtId="168" fontId="0" fillId="2" borderId="0" xfId="0" applyNumberFormat="1" applyFill="1" applyAlignment="1" applyProtection="1">
      <alignment wrapText="1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10" xfId="0" applyFont="1" applyFill="1" applyBorder="1" applyAlignment="1">
      <alignment horizontal="center" vertical="center" wrapText="1"/>
    </xf>
    <xf numFmtId="164" fontId="0" fillId="2" borderId="10" xfId="2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left" vertical="center" wrapText="1"/>
    </xf>
    <xf numFmtId="165" fontId="0" fillId="3" borderId="10" xfId="0" applyNumberFormat="1" applyFill="1" applyBorder="1" applyAlignment="1">
      <alignment horizontal="center" vertical="center" wrapText="1"/>
    </xf>
    <xf numFmtId="0" fontId="0" fillId="3" borderId="2" xfId="0" applyFont="1" applyFill="1" applyBorder="1" applyAlignment="1" applyProtection="1">
      <alignment horizontal="left" vertical="center" wrapText="1"/>
    </xf>
    <xf numFmtId="0" fontId="0" fillId="3" borderId="10" xfId="0" applyFont="1" applyFill="1" applyBorder="1" applyAlignment="1" applyProtection="1">
      <alignment horizontal="left" vertical="center" wrapText="1"/>
    </xf>
    <xf numFmtId="0" fontId="0" fillId="3" borderId="8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right"/>
    </xf>
    <xf numFmtId="0" fontId="1" fillId="3" borderId="2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166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left"/>
    </xf>
    <xf numFmtId="0" fontId="0" fillId="2" borderId="9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3" fontId="1" fillId="3" borderId="2" xfId="0" applyNumberFormat="1" applyFont="1" applyFill="1" applyBorder="1" applyAlignment="1">
      <alignment horizontal="left"/>
    </xf>
  </cellXfs>
  <cellStyles count="4">
    <cellStyle name="Moeda" xfId="2" builtinId="4"/>
    <cellStyle name="Normal" xfId="0" builtinId="0"/>
    <cellStyle name="Normal 2" xfId="1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523875</xdr:colOff>
      <xdr:row>3</xdr:row>
      <xdr:rowOff>123825</xdr:rowOff>
    </xdr:to>
    <xdr:pic>
      <xdr:nvPicPr>
        <xdr:cNvPr id="1025" name="Picture 3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2286000" cy="5810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38100</xdr:colOff>
      <xdr:row>0</xdr:row>
      <xdr:rowOff>28575</xdr:rowOff>
    </xdr:from>
    <xdr:to>
      <xdr:col>2</xdr:col>
      <xdr:colOff>523875</xdr:colOff>
      <xdr:row>3</xdr:row>
      <xdr:rowOff>123825</xdr:rowOff>
    </xdr:to>
    <xdr:pic>
      <xdr:nvPicPr>
        <xdr:cNvPr id="1026" name="Picture 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2286000" cy="5810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781050</xdr:colOff>
      <xdr:row>0</xdr:row>
      <xdr:rowOff>28575</xdr:rowOff>
    </xdr:from>
    <xdr:to>
      <xdr:col>14</xdr:col>
      <xdr:colOff>885825</xdr:colOff>
      <xdr:row>4</xdr:row>
      <xdr:rowOff>57150</xdr:rowOff>
    </xdr:to>
    <xdr:pic>
      <xdr:nvPicPr>
        <xdr:cNvPr id="1027" name="Picture 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28575"/>
          <a:ext cx="3886200" cy="6762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53"/>
  <sheetViews>
    <sheetView topLeftCell="A22" zoomScaleNormal="100" workbookViewId="0">
      <pane xSplit="1" topLeftCell="B1" activePane="topRight" state="frozen"/>
      <selection activeCell="A13" sqref="A13"/>
      <selection pane="topRight" activeCell="L17" sqref="L17"/>
    </sheetView>
  </sheetViews>
  <sheetFormatPr defaultRowHeight="12.75" x14ac:dyDescent="0.2"/>
  <cols>
    <col min="1" max="1" width="61.28515625" style="1" customWidth="1"/>
    <col min="2" max="2" width="7.140625" style="1" customWidth="1"/>
    <col min="3" max="3" width="6.5703125" style="1" customWidth="1"/>
    <col min="4" max="4" width="4" style="1" bestFit="1" customWidth="1"/>
    <col min="5" max="5" width="6.42578125" style="1" customWidth="1"/>
    <col min="6" max="6" width="4" style="1" bestFit="1" customWidth="1"/>
    <col min="7" max="7" width="3.85546875" style="1" bestFit="1" customWidth="1"/>
    <col min="8" max="8" width="8.7109375" style="173" bestFit="1" customWidth="1"/>
    <col min="9" max="9" width="10.7109375" style="1" customWidth="1"/>
    <col min="10" max="10" width="8.140625" style="1" customWidth="1"/>
    <col min="11" max="11" width="7.5703125" style="1" bestFit="1" customWidth="1"/>
    <col min="12" max="12" width="9.42578125" style="1" customWidth="1"/>
    <col min="13" max="13" width="12.28515625" style="1" customWidth="1"/>
    <col min="14" max="14" width="10.42578125" style="1" bestFit="1" customWidth="1"/>
    <col min="15" max="15" width="6" style="1" bestFit="1" customWidth="1"/>
    <col min="16" max="16" width="8.85546875" style="1" bestFit="1" customWidth="1"/>
    <col min="17" max="17" width="7.42578125" style="1" bestFit="1" customWidth="1"/>
    <col min="18" max="18" width="6.28515625" style="1" bestFit="1" customWidth="1"/>
    <col min="19" max="19" width="7.5703125" style="1" bestFit="1" customWidth="1"/>
    <col min="20" max="20" width="6.140625" style="1" bestFit="1" customWidth="1"/>
    <col min="21" max="21" width="8.5703125" style="1" bestFit="1" customWidth="1"/>
    <col min="22" max="22" width="11.140625" style="1" bestFit="1" customWidth="1"/>
    <col min="23" max="23" width="9.42578125" style="1" customWidth="1"/>
    <col min="24" max="24" width="7.140625" style="1" bestFit="1" customWidth="1"/>
    <col min="25" max="25" width="6.28515625" style="1" bestFit="1" customWidth="1"/>
    <col min="26" max="26" width="8.7109375" style="1" bestFit="1" customWidth="1"/>
    <col min="27" max="27" width="6.5703125" style="1" bestFit="1" customWidth="1"/>
    <col min="28" max="28" width="8.5703125" style="1" bestFit="1" customWidth="1"/>
    <col min="29" max="29" width="8.7109375" style="1" bestFit="1" customWidth="1"/>
    <col min="30" max="30" width="11.28515625" style="1" bestFit="1" customWidth="1"/>
    <col min="31" max="31" width="7.7109375" style="1" bestFit="1" customWidth="1"/>
    <col min="32" max="32" width="6" style="1" bestFit="1" customWidth="1"/>
    <col min="33" max="33" width="7.28515625" style="1" bestFit="1" customWidth="1"/>
    <col min="34" max="34" width="7" style="1" bestFit="1" customWidth="1"/>
    <col min="35" max="35" width="5.85546875" style="1" customWidth="1"/>
    <col min="36" max="36" width="18.140625" style="1" bestFit="1" customWidth="1"/>
    <col min="37" max="37" width="8.5703125" style="1" bestFit="1" customWidth="1"/>
    <col min="38" max="38" width="10.42578125" style="1" bestFit="1" customWidth="1"/>
    <col min="39" max="39" width="4.7109375" style="1" bestFit="1" customWidth="1"/>
    <col min="40" max="40" width="14.7109375" style="1" bestFit="1" customWidth="1"/>
    <col min="41" max="41" width="12" style="1" bestFit="1" customWidth="1"/>
    <col min="42" max="42" width="13.140625" style="1" bestFit="1" customWidth="1"/>
    <col min="43" max="43" width="11.85546875" style="1" customWidth="1"/>
    <col min="44" max="44" width="9.140625" style="1" customWidth="1"/>
    <col min="45" max="45" width="9.85546875" style="1" bestFit="1" customWidth="1"/>
    <col min="46" max="46" width="14.7109375" style="1" bestFit="1" customWidth="1"/>
    <col min="47" max="47" width="9.140625" style="1"/>
    <col min="48" max="48" width="13.140625" style="1" bestFit="1" customWidth="1"/>
    <col min="49" max="49" width="23" style="1" bestFit="1" customWidth="1"/>
    <col min="50" max="50" width="10.42578125" style="1" customWidth="1"/>
    <col min="51" max="51" width="7.28515625" style="1" bestFit="1" customWidth="1"/>
    <col min="52" max="52" width="9.5703125" style="1" bestFit="1" customWidth="1"/>
    <col min="53" max="53" width="4" style="1" bestFit="1" customWidth="1"/>
    <col min="54" max="54" width="9.85546875" style="1" customWidth="1"/>
    <col min="55" max="55" width="10" style="1" bestFit="1" customWidth="1"/>
    <col min="56" max="56" width="8.42578125" style="1" bestFit="1" customWidth="1"/>
    <col min="57" max="57" width="7.42578125" style="1" customWidth="1"/>
    <col min="58" max="16384" width="9.140625" style="1"/>
  </cols>
  <sheetData>
    <row r="1" spans="1:9" s="2" customFormat="1" x14ac:dyDescent="0.2">
      <c r="H1" s="181"/>
    </row>
    <row r="3" spans="1:9" x14ac:dyDescent="0.2">
      <c r="A3" s="3"/>
      <c r="B3" s="3"/>
      <c r="C3" s="3"/>
      <c r="D3" s="3"/>
      <c r="E3" s="3"/>
      <c r="F3" s="3"/>
    </row>
    <row r="4" spans="1:9" x14ac:dyDescent="0.2">
      <c r="A4" s="3"/>
      <c r="B4" s="3"/>
      <c r="C4" s="3"/>
      <c r="D4" s="3"/>
      <c r="E4" s="3"/>
      <c r="F4" s="3"/>
    </row>
    <row r="5" spans="1:9" x14ac:dyDescent="0.2">
      <c r="A5" s="3"/>
      <c r="B5" s="3"/>
      <c r="C5" s="3"/>
      <c r="D5" s="3"/>
      <c r="E5" s="3"/>
      <c r="F5" s="3"/>
    </row>
    <row r="6" spans="1:9" ht="12.75" customHeight="1" x14ac:dyDescent="0.2">
      <c r="A6" s="3"/>
      <c r="B6" s="3"/>
      <c r="C6" s="3"/>
      <c r="D6" s="3"/>
      <c r="E6" s="3"/>
      <c r="F6" s="3"/>
    </row>
    <row r="7" spans="1:9" ht="12.75" customHeight="1" x14ac:dyDescent="0.2">
      <c r="A7" s="3"/>
      <c r="B7" s="3"/>
      <c r="C7" s="3"/>
      <c r="D7" s="3"/>
      <c r="E7" s="3"/>
      <c r="F7" s="3"/>
    </row>
    <row r="8" spans="1:9" ht="13.5" customHeight="1" x14ac:dyDescent="0.2">
      <c r="A8" s="3"/>
      <c r="B8" s="3"/>
      <c r="C8" s="3"/>
      <c r="D8" s="3"/>
      <c r="E8" s="3"/>
      <c r="F8" s="3"/>
    </row>
    <row r="9" spans="1:9" x14ac:dyDescent="0.2">
      <c r="A9" s="3"/>
      <c r="B9" s="3"/>
      <c r="C9" s="3"/>
      <c r="D9" s="3"/>
      <c r="E9" s="3"/>
      <c r="F9" s="3"/>
    </row>
    <row r="10" spans="1:9" s="3" customFormat="1" ht="17.100000000000001" customHeight="1" x14ac:dyDescent="0.3">
      <c r="A10" s="197" t="s">
        <v>0</v>
      </c>
      <c r="B10" s="197"/>
      <c r="C10" s="198" t="s">
        <v>472</v>
      </c>
      <c r="D10" s="198"/>
      <c r="E10" s="198"/>
      <c r="F10" s="198"/>
      <c r="G10" s="198"/>
      <c r="H10" s="198"/>
    </row>
    <row r="12" spans="1:9" ht="18" customHeight="1" x14ac:dyDescent="0.3">
      <c r="A12" s="197" t="s">
        <v>1</v>
      </c>
      <c r="B12" s="197"/>
      <c r="C12" s="198" t="s">
        <v>379</v>
      </c>
      <c r="D12" s="198"/>
      <c r="E12" s="198"/>
      <c r="F12" s="198"/>
      <c r="G12" s="198"/>
      <c r="H12" s="198"/>
    </row>
    <row r="16" spans="1:9" ht="15" customHeight="1" x14ac:dyDescent="0.2">
      <c r="A16" s="199" t="s">
        <v>2</v>
      </c>
      <c r="B16" s="199"/>
      <c r="C16" s="199"/>
      <c r="D16" s="199"/>
      <c r="E16" s="199"/>
      <c r="F16" s="199"/>
      <c r="G16" s="199"/>
      <c r="H16" s="174" t="s">
        <v>3</v>
      </c>
      <c r="I16" s="4"/>
    </row>
    <row r="17" spans="1:17" ht="12" customHeight="1" x14ac:dyDescent="0.2">
      <c r="A17" s="193" t="s">
        <v>4</v>
      </c>
      <c r="B17" s="193"/>
      <c r="C17" s="193"/>
      <c r="D17" s="193"/>
      <c r="E17" s="193"/>
      <c r="F17" s="193"/>
      <c r="G17" s="193"/>
      <c r="H17" s="185">
        <v>105275</v>
      </c>
    </row>
    <row r="18" spans="1:17" ht="12" customHeight="1" x14ac:dyDescent="0.2">
      <c r="A18" s="196" t="s">
        <v>5</v>
      </c>
      <c r="B18" s="196"/>
      <c r="C18" s="196"/>
      <c r="D18" s="196"/>
      <c r="E18" s="196"/>
      <c r="F18" s="196"/>
      <c r="G18" s="196"/>
      <c r="H18" s="169">
        <v>179119</v>
      </c>
      <c r="I18" s="122"/>
    </row>
    <row r="19" spans="1:17" ht="12" customHeight="1" x14ac:dyDescent="0.2">
      <c r="A19" s="194" t="s">
        <v>6</v>
      </c>
      <c r="B19" s="194"/>
      <c r="C19" s="194"/>
      <c r="D19" s="194"/>
      <c r="E19" s="194"/>
      <c r="F19" s="194"/>
      <c r="G19" s="194"/>
      <c r="H19" s="170">
        <f>H18+H17</f>
        <v>284394</v>
      </c>
      <c r="I19" s="186"/>
    </row>
    <row r="20" spans="1:17" ht="12" customHeight="1" x14ac:dyDescent="0.2">
      <c r="A20" s="167"/>
      <c r="B20" s="167"/>
      <c r="C20" s="167"/>
      <c r="D20" s="167"/>
      <c r="E20" s="167"/>
      <c r="F20" s="167"/>
      <c r="G20" s="167"/>
      <c r="H20" s="168"/>
    </row>
    <row r="21" spans="1:17" ht="12" customHeight="1" x14ac:dyDescent="0.2">
      <c r="A21" s="194" t="s">
        <v>7</v>
      </c>
      <c r="B21" s="194"/>
      <c r="C21" s="194"/>
      <c r="D21" s="194"/>
      <c r="E21" s="194"/>
      <c r="F21" s="194"/>
      <c r="G21" s="194"/>
      <c r="H21" s="171">
        <v>105</v>
      </c>
      <c r="I21" s="10"/>
    </row>
    <row r="22" spans="1:17" x14ac:dyDescent="0.2">
      <c r="A22" s="195" t="s">
        <v>8</v>
      </c>
      <c r="B22" s="195"/>
      <c r="C22" s="195"/>
      <c r="D22" s="195"/>
      <c r="E22" s="195"/>
      <c r="F22" s="195"/>
      <c r="G22" s="195"/>
      <c r="H22" s="166">
        <v>90</v>
      </c>
      <c r="N22" s="173"/>
      <c r="O22" s="173"/>
      <c r="P22" s="173"/>
      <c r="Q22" s="173"/>
    </row>
    <row r="23" spans="1:17" x14ac:dyDescent="0.2">
      <c r="A23" s="193" t="s">
        <v>383</v>
      </c>
      <c r="B23" s="193"/>
      <c r="C23" s="193"/>
      <c r="D23" s="193"/>
      <c r="E23" s="193"/>
      <c r="F23" s="193"/>
      <c r="G23" s="193"/>
      <c r="H23" s="139">
        <v>15</v>
      </c>
      <c r="I23" s="10"/>
      <c r="N23" s="173"/>
      <c r="O23" s="173"/>
      <c r="P23" s="173"/>
      <c r="Q23" s="173"/>
    </row>
    <row r="24" spans="1:17" x14ac:dyDescent="0.2">
      <c r="A24" s="193" t="s">
        <v>9</v>
      </c>
      <c r="B24" s="193"/>
      <c r="C24" s="193"/>
      <c r="D24" s="193"/>
      <c r="E24" s="193"/>
      <c r="F24" s="193"/>
      <c r="G24" s="193"/>
      <c r="H24" s="139">
        <f>B41</f>
        <v>189</v>
      </c>
      <c r="J24" s="5"/>
    </row>
    <row r="25" spans="1:17" x14ac:dyDescent="0.2">
      <c r="A25" s="193" t="s">
        <v>10</v>
      </c>
      <c r="B25" s="193"/>
      <c r="C25" s="193"/>
      <c r="D25" s="193"/>
      <c r="E25" s="193"/>
      <c r="F25" s="193"/>
      <c r="G25" s="193"/>
      <c r="H25" s="139">
        <f>B52</f>
        <v>167</v>
      </c>
    </row>
    <row r="26" spans="1:17" x14ac:dyDescent="0.2">
      <c r="A26" s="193" t="s">
        <v>11</v>
      </c>
      <c r="B26" s="193"/>
      <c r="C26" s="193"/>
      <c r="D26" s="193"/>
      <c r="E26" s="193"/>
      <c r="F26" s="193"/>
      <c r="G26" s="193"/>
      <c r="H26" s="139">
        <f>SUM(C48:C51)</f>
        <v>5952</v>
      </c>
    </row>
    <row r="27" spans="1:17" ht="12" customHeight="1" x14ac:dyDescent="0.2">
      <c r="A27" s="193" t="s">
        <v>12</v>
      </c>
      <c r="B27" s="193"/>
      <c r="C27" s="193"/>
      <c r="D27" s="193"/>
      <c r="E27" s="193"/>
      <c r="F27" s="193"/>
      <c r="G27" s="193"/>
      <c r="H27" s="139">
        <f>B37</f>
        <v>2112</v>
      </c>
      <c r="J27" s="10"/>
    </row>
    <row r="28" spans="1:17" ht="12" customHeight="1" x14ac:dyDescent="0.2">
      <c r="A28" s="193" t="s">
        <v>13</v>
      </c>
      <c r="B28" s="193"/>
      <c r="C28" s="193"/>
      <c r="D28" s="193"/>
      <c r="E28" s="193"/>
      <c r="F28" s="193"/>
      <c r="G28" s="193"/>
      <c r="H28" s="139">
        <f>B38</f>
        <v>1342</v>
      </c>
      <c r="J28" s="10"/>
    </row>
    <row r="29" spans="1:17" ht="12" customHeight="1" x14ac:dyDescent="0.2">
      <c r="A29" s="193" t="s">
        <v>14</v>
      </c>
      <c r="B29" s="193"/>
      <c r="C29" s="193"/>
      <c r="D29" s="193"/>
      <c r="E29" s="193"/>
      <c r="F29" s="193"/>
      <c r="G29" s="193"/>
      <c r="H29" s="139">
        <f>B40</f>
        <v>105</v>
      </c>
    </row>
    <row r="30" spans="1:17" ht="12" customHeight="1" x14ac:dyDescent="0.2">
      <c r="A30" s="193" t="s">
        <v>15</v>
      </c>
      <c r="B30" s="193"/>
      <c r="C30" s="193"/>
      <c r="D30" s="193"/>
      <c r="E30" s="193"/>
      <c r="F30" s="193"/>
      <c r="G30" s="193"/>
      <c r="H30" s="139">
        <f>B39</f>
        <v>122</v>
      </c>
    </row>
    <row r="31" spans="1:17" ht="16.5" customHeight="1" x14ac:dyDescent="0.2"/>
    <row r="33" spans="1:107" ht="15.75" x14ac:dyDescent="0.25">
      <c r="A33" s="6" t="s">
        <v>16</v>
      </c>
      <c r="H33" s="182"/>
    </row>
    <row r="34" spans="1:107" x14ac:dyDescent="0.2">
      <c r="C34" s="172"/>
      <c r="D34" s="172"/>
      <c r="E34" s="172"/>
      <c r="F34" s="172"/>
      <c r="G34" s="172"/>
      <c r="H34" s="183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  <c r="CK34" s="172"/>
      <c r="CL34" s="172"/>
      <c r="CM34" s="172"/>
      <c r="CN34" s="172"/>
      <c r="CO34" s="172"/>
      <c r="CP34" s="172"/>
      <c r="CQ34" s="172"/>
      <c r="CR34" s="172"/>
      <c r="CS34" s="172"/>
      <c r="CT34" s="172"/>
      <c r="CU34" s="172"/>
      <c r="CV34" s="172"/>
      <c r="CW34" s="172"/>
      <c r="CX34" s="172"/>
      <c r="CY34" s="172"/>
      <c r="CZ34" s="172"/>
      <c r="DA34" s="172"/>
      <c r="DB34" s="172"/>
      <c r="DC34" s="172"/>
    </row>
    <row r="35" spans="1:107" ht="114.75" customHeight="1" x14ac:dyDescent="0.2">
      <c r="A35" s="201" t="s">
        <v>18</v>
      </c>
      <c r="B35" s="203" t="s">
        <v>393</v>
      </c>
      <c r="C35" s="200" t="s">
        <v>354</v>
      </c>
      <c r="D35" s="200" t="s">
        <v>355</v>
      </c>
      <c r="E35" s="200" t="s">
        <v>392</v>
      </c>
      <c r="F35" s="200" t="s">
        <v>356</v>
      </c>
      <c r="G35" s="200" t="s">
        <v>357</v>
      </c>
      <c r="H35" s="200" t="s">
        <v>358</v>
      </c>
      <c r="I35" s="200" t="s">
        <v>17</v>
      </c>
      <c r="J35" s="200" t="s">
        <v>457</v>
      </c>
      <c r="K35" s="200" t="s">
        <v>421</v>
      </c>
      <c r="L35" s="200" t="s">
        <v>458</v>
      </c>
      <c r="M35" s="200" t="s">
        <v>459</v>
      </c>
      <c r="N35" s="200" t="s">
        <v>359</v>
      </c>
      <c r="O35" s="200" t="s">
        <v>360</v>
      </c>
      <c r="P35" s="200" t="s">
        <v>361</v>
      </c>
      <c r="Q35" s="200" t="s">
        <v>362</v>
      </c>
      <c r="R35" s="200" t="s">
        <v>363</v>
      </c>
      <c r="S35" s="200" t="s">
        <v>364</v>
      </c>
      <c r="T35" s="200" t="s">
        <v>365</v>
      </c>
      <c r="U35" s="200" t="s">
        <v>460</v>
      </c>
      <c r="V35" s="200" t="s">
        <v>461</v>
      </c>
      <c r="W35" s="200" t="s">
        <v>462</v>
      </c>
      <c r="X35" s="200" t="s">
        <v>366</v>
      </c>
      <c r="Y35" s="200" t="s">
        <v>367</v>
      </c>
      <c r="Z35" s="200" t="s">
        <v>368</v>
      </c>
      <c r="AA35" s="200" t="s">
        <v>369</v>
      </c>
      <c r="AB35" s="200" t="s">
        <v>370</v>
      </c>
      <c r="AC35" s="200" t="s">
        <v>371</v>
      </c>
      <c r="AD35" s="200" t="s">
        <v>406</v>
      </c>
      <c r="AE35" s="200" t="s">
        <v>463</v>
      </c>
      <c r="AF35" s="200" t="s">
        <v>372</v>
      </c>
      <c r="AG35" s="200" t="s">
        <v>373</v>
      </c>
      <c r="AH35" s="200" t="s">
        <v>374</v>
      </c>
      <c r="AI35" s="200" t="s">
        <v>375</v>
      </c>
      <c r="AJ35" s="200" t="s">
        <v>405</v>
      </c>
      <c r="AK35" s="200" t="s">
        <v>464</v>
      </c>
      <c r="AL35" s="200" t="s">
        <v>376</v>
      </c>
      <c r="AM35" s="200" t="s">
        <v>465</v>
      </c>
      <c r="AN35" s="200" t="s">
        <v>377</v>
      </c>
      <c r="AO35" s="200" t="s">
        <v>466</v>
      </c>
      <c r="AP35" s="200" t="s">
        <v>467</v>
      </c>
      <c r="AQ35" s="200" t="s">
        <v>468</v>
      </c>
      <c r="AR35" s="200" t="s">
        <v>469</v>
      </c>
      <c r="AS35" s="200" t="s">
        <v>378</v>
      </c>
      <c r="AT35" s="200" t="s">
        <v>470</v>
      </c>
      <c r="AU35" s="200" t="s">
        <v>471</v>
      </c>
      <c r="AV35" s="200" t="s">
        <v>380</v>
      </c>
      <c r="AW35" s="200" t="s">
        <v>384</v>
      </c>
      <c r="AX35" s="200" t="s">
        <v>385</v>
      </c>
      <c r="AY35" s="200" t="s">
        <v>386</v>
      </c>
      <c r="AZ35" s="200" t="s">
        <v>387</v>
      </c>
      <c r="BA35" s="200" t="s">
        <v>404</v>
      </c>
      <c r="BB35" s="200" t="s">
        <v>388</v>
      </c>
      <c r="BC35" s="200" t="s">
        <v>389</v>
      </c>
      <c r="BD35" s="200" t="s">
        <v>390</v>
      </c>
      <c r="BE35" s="200" t="s">
        <v>391</v>
      </c>
      <c r="BF35" s="200" t="s">
        <v>407</v>
      </c>
      <c r="BG35" s="200" t="s">
        <v>408</v>
      </c>
      <c r="BH35" s="200" t="s">
        <v>409</v>
      </c>
      <c r="BI35" s="200" t="s">
        <v>410</v>
      </c>
      <c r="BJ35" s="200" t="s">
        <v>411</v>
      </c>
      <c r="BK35" s="200" t="s">
        <v>412</v>
      </c>
      <c r="BL35" s="200" t="s">
        <v>413</v>
      </c>
      <c r="BM35" s="200" t="s">
        <v>414</v>
      </c>
      <c r="BN35" s="200" t="s">
        <v>415</v>
      </c>
      <c r="BO35" s="200" t="s">
        <v>416</v>
      </c>
      <c r="BP35" s="200" t="s">
        <v>417</v>
      </c>
      <c r="BQ35" s="200" t="s">
        <v>418</v>
      </c>
      <c r="BR35" s="200" t="s">
        <v>419</v>
      </c>
      <c r="BS35" s="200" t="s">
        <v>420</v>
      </c>
      <c r="BT35" s="200" t="s">
        <v>421</v>
      </c>
      <c r="BU35" s="200" t="s">
        <v>422</v>
      </c>
      <c r="BV35" s="200" t="s">
        <v>423</v>
      </c>
      <c r="BW35" s="200" t="s">
        <v>424</v>
      </c>
      <c r="BX35" s="200" t="s">
        <v>425</v>
      </c>
      <c r="BY35" s="200" t="s">
        <v>426</v>
      </c>
      <c r="BZ35" s="200" t="s">
        <v>427</v>
      </c>
      <c r="CA35" s="200" t="s">
        <v>428</v>
      </c>
      <c r="CB35" s="200" t="s">
        <v>429</v>
      </c>
      <c r="CC35" s="200" t="s">
        <v>430</v>
      </c>
      <c r="CD35" s="200" t="s">
        <v>431</v>
      </c>
      <c r="CE35" s="200" t="s">
        <v>432</v>
      </c>
      <c r="CF35" s="200" t="s">
        <v>433</v>
      </c>
      <c r="CG35" s="200" t="s">
        <v>434</v>
      </c>
      <c r="CH35" s="200" t="s">
        <v>435</v>
      </c>
      <c r="CI35" s="200" t="s">
        <v>436</v>
      </c>
      <c r="CJ35" s="200" t="s">
        <v>437</v>
      </c>
      <c r="CK35" s="200" t="s">
        <v>438</v>
      </c>
      <c r="CL35" s="200" t="s">
        <v>439</v>
      </c>
      <c r="CM35" s="200" t="s">
        <v>440</v>
      </c>
      <c r="CN35" s="200" t="s">
        <v>441</v>
      </c>
      <c r="CO35" s="200" t="s">
        <v>442</v>
      </c>
      <c r="CP35" s="200" t="s">
        <v>443</v>
      </c>
      <c r="CQ35" s="200" t="s">
        <v>444</v>
      </c>
      <c r="CR35" s="200" t="s">
        <v>445</v>
      </c>
      <c r="CS35" s="200" t="s">
        <v>446</v>
      </c>
      <c r="CT35" s="200" t="s">
        <v>447</v>
      </c>
      <c r="CU35" s="200" t="s">
        <v>448</v>
      </c>
      <c r="CV35" s="200" t="s">
        <v>449</v>
      </c>
      <c r="CW35" s="200" t="s">
        <v>450</v>
      </c>
      <c r="CX35" s="200" t="s">
        <v>451</v>
      </c>
      <c r="CY35" s="200" t="s">
        <v>452</v>
      </c>
      <c r="CZ35" s="200" t="s">
        <v>453</v>
      </c>
      <c r="DA35" s="200" t="s">
        <v>454</v>
      </c>
      <c r="DB35" s="200" t="s">
        <v>455</v>
      </c>
      <c r="DC35" s="200" t="s">
        <v>456</v>
      </c>
    </row>
    <row r="36" spans="1:107" x14ac:dyDescent="0.2">
      <c r="A36" s="202"/>
      <c r="B36" s="204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</row>
    <row r="37" spans="1:107" x14ac:dyDescent="0.2">
      <c r="A37" s="135" t="s">
        <v>19</v>
      </c>
      <c r="B37" s="134">
        <f t="shared" ref="B37:B42" si="0">SUM(C37:DC37)</f>
        <v>2112</v>
      </c>
      <c r="C37" s="175">
        <v>264</v>
      </c>
      <c r="D37" s="176">
        <v>12</v>
      </c>
      <c r="E37" s="176">
        <v>120</v>
      </c>
      <c r="F37" s="176">
        <v>12</v>
      </c>
      <c r="G37" s="176">
        <v>12</v>
      </c>
      <c r="H37" s="176">
        <v>12</v>
      </c>
      <c r="I37" s="176">
        <v>12</v>
      </c>
      <c r="J37" s="176">
        <v>96</v>
      </c>
      <c r="K37" s="176">
        <v>12</v>
      </c>
      <c r="L37" s="176">
        <v>12</v>
      </c>
      <c r="M37" s="176">
        <v>12</v>
      </c>
      <c r="N37" s="176">
        <v>24</v>
      </c>
      <c r="O37" s="176">
        <v>12</v>
      </c>
      <c r="P37" s="176">
        <v>96</v>
      </c>
      <c r="Q37" s="176">
        <v>12</v>
      </c>
      <c r="R37" s="176">
        <v>12</v>
      </c>
      <c r="S37" s="176">
        <v>12</v>
      </c>
      <c r="T37" s="176">
        <v>12</v>
      </c>
      <c r="U37" s="176">
        <v>24</v>
      </c>
      <c r="V37" s="176">
        <v>12</v>
      </c>
      <c r="W37" s="176">
        <v>12</v>
      </c>
      <c r="X37" s="176">
        <v>12</v>
      </c>
      <c r="Y37" s="176">
        <v>12</v>
      </c>
      <c r="Z37" s="176">
        <v>12</v>
      </c>
      <c r="AA37" s="176">
        <v>12</v>
      </c>
      <c r="AB37" s="176">
        <v>12</v>
      </c>
      <c r="AC37" s="176">
        <v>12</v>
      </c>
      <c r="AD37" s="176">
        <v>144</v>
      </c>
      <c r="AE37" s="176">
        <v>12</v>
      </c>
      <c r="AF37" s="176">
        <v>12</v>
      </c>
      <c r="AG37" s="176">
        <v>12</v>
      </c>
      <c r="AH37" s="176">
        <v>12</v>
      </c>
      <c r="AI37" s="176">
        <v>12</v>
      </c>
      <c r="AJ37" s="176">
        <v>12</v>
      </c>
      <c r="AK37" s="176">
        <v>12</v>
      </c>
      <c r="AL37" s="176">
        <v>12</v>
      </c>
      <c r="AM37" s="176">
        <v>12</v>
      </c>
      <c r="AN37" s="176">
        <v>12</v>
      </c>
      <c r="AO37" s="176">
        <v>12</v>
      </c>
      <c r="AP37" s="176">
        <v>12</v>
      </c>
      <c r="AQ37" s="176">
        <v>12</v>
      </c>
      <c r="AR37" s="176">
        <v>12</v>
      </c>
      <c r="AS37" s="176">
        <v>96</v>
      </c>
      <c r="AT37" s="176">
        <v>12</v>
      </c>
      <c r="AU37" s="176">
        <v>12</v>
      </c>
      <c r="AV37" s="176">
        <v>12</v>
      </c>
      <c r="AW37" s="177">
        <v>12</v>
      </c>
      <c r="AX37" s="177">
        <v>12</v>
      </c>
      <c r="AY37" s="177">
        <v>12</v>
      </c>
      <c r="AZ37" s="177">
        <v>12</v>
      </c>
      <c r="BA37" s="177">
        <v>12</v>
      </c>
      <c r="BB37" s="177">
        <v>12</v>
      </c>
      <c r="BC37" s="177">
        <v>12</v>
      </c>
      <c r="BD37" s="177">
        <v>12</v>
      </c>
      <c r="BE37" s="178">
        <v>12</v>
      </c>
      <c r="BF37" s="180">
        <v>96</v>
      </c>
      <c r="BG37" s="180">
        <v>6</v>
      </c>
      <c r="BH37" s="180">
        <v>12</v>
      </c>
      <c r="BI37" s="180">
        <v>12</v>
      </c>
      <c r="BJ37" s="180">
        <v>12</v>
      </c>
      <c r="BK37" s="180">
        <v>24</v>
      </c>
      <c r="BL37" s="180">
        <v>12</v>
      </c>
      <c r="BM37" s="180">
        <v>6</v>
      </c>
      <c r="BN37" s="180">
        <v>12</v>
      </c>
      <c r="BO37" s="180">
        <v>12</v>
      </c>
      <c r="BP37" s="180">
        <v>12</v>
      </c>
      <c r="BQ37" s="180">
        <v>12</v>
      </c>
      <c r="BR37" s="180">
        <v>12</v>
      </c>
      <c r="BS37" s="180">
        <v>12</v>
      </c>
      <c r="BT37" s="180">
        <v>12</v>
      </c>
      <c r="BU37" s="180">
        <v>12</v>
      </c>
      <c r="BV37" s="180">
        <v>12</v>
      </c>
      <c r="BW37" s="180">
        <v>12</v>
      </c>
      <c r="BX37" s="180">
        <v>12</v>
      </c>
      <c r="BY37" s="180">
        <v>12</v>
      </c>
      <c r="BZ37" s="180">
        <v>12</v>
      </c>
      <c r="CA37" s="180">
        <v>12</v>
      </c>
      <c r="CB37" s="180">
        <v>12</v>
      </c>
      <c r="CC37" s="180">
        <v>12</v>
      </c>
      <c r="CD37" s="180">
        <v>12</v>
      </c>
      <c r="CE37" s="180">
        <v>12</v>
      </c>
      <c r="CF37" s="180">
        <v>12</v>
      </c>
      <c r="CG37" s="180">
        <v>12</v>
      </c>
      <c r="CH37" s="180">
        <v>12</v>
      </c>
      <c r="CI37" s="180">
        <v>12</v>
      </c>
      <c r="CJ37" s="180">
        <v>12</v>
      </c>
      <c r="CK37" s="180">
        <v>12</v>
      </c>
      <c r="CL37" s="180">
        <v>12</v>
      </c>
      <c r="CM37" s="180">
        <v>12</v>
      </c>
      <c r="CN37" s="180">
        <v>12</v>
      </c>
      <c r="CO37" s="180">
        <v>12</v>
      </c>
      <c r="CP37" s="180">
        <v>12</v>
      </c>
      <c r="CQ37" s="180">
        <v>12</v>
      </c>
      <c r="CR37" s="180">
        <v>12</v>
      </c>
      <c r="CS37" s="180">
        <v>12</v>
      </c>
      <c r="CT37" s="180">
        <v>12</v>
      </c>
      <c r="CU37" s="180">
        <v>12</v>
      </c>
      <c r="CV37" s="180">
        <v>12</v>
      </c>
      <c r="CW37" s="180">
        <v>12</v>
      </c>
      <c r="CX37" s="180">
        <v>12</v>
      </c>
      <c r="CY37" s="180">
        <v>12</v>
      </c>
      <c r="CZ37" s="180">
        <v>12</v>
      </c>
      <c r="DA37" s="180">
        <v>12</v>
      </c>
      <c r="DB37" s="180">
        <v>12</v>
      </c>
      <c r="DC37" s="180">
        <v>12</v>
      </c>
    </row>
    <row r="38" spans="1:107" x14ac:dyDescent="0.2">
      <c r="A38" s="135" t="s">
        <v>20</v>
      </c>
      <c r="B38" s="134">
        <f t="shared" si="0"/>
        <v>1342</v>
      </c>
      <c r="C38" s="133">
        <v>264</v>
      </c>
      <c r="D38" s="8">
        <v>4</v>
      </c>
      <c r="E38" s="8">
        <v>120</v>
      </c>
      <c r="F38" s="8">
        <v>4</v>
      </c>
      <c r="G38" s="8">
        <v>4</v>
      </c>
      <c r="H38" s="8">
        <v>4</v>
      </c>
      <c r="I38" s="8">
        <v>2</v>
      </c>
      <c r="J38" s="8">
        <v>96</v>
      </c>
      <c r="K38" s="8">
        <v>4</v>
      </c>
      <c r="L38" s="8">
        <v>2</v>
      </c>
      <c r="M38" s="8">
        <v>4</v>
      </c>
      <c r="N38" s="8">
        <v>8</v>
      </c>
      <c r="O38" s="8">
        <v>4</v>
      </c>
      <c r="P38" s="8">
        <v>96</v>
      </c>
      <c r="Q38" s="8">
        <v>4</v>
      </c>
      <c r="R38" s="8">
        <v>4</v>
      </c>
      <c r="S38" s="8">
        <v>4</v>
      </c>
      <c r="T38" s="8">
        <v>4</v>
      </c>
      <c r="U38" s="8">
        <v>8</v>
      </c>
      <c r="V38" s="8">
        <v>4</v>
      </c>
      <c r="W38" s="8">
        <v>2</v>
      </c>
      <c r="X38" s="8">
        <v>4</v>
      </c>
      <c r="Y38" s="8">
        <v>4</v>
      </c>
      <c r="Z38" s="8">
        <v>4</v>
      </c>
      <c r="AA38" s="8">
        <v>4</v>
      </c>
      <c r="AB38" s="8">
        <v>4</v>
      </c>
      <c r="AC38" s="8">
        <v>4</v>
      </c>
      <c r="AD38" s="8">
        <v>144</v>
      </c>
      <c r="AE38" s="8">
        <v>4</v>
      </c>
      <c r="AF38" s="8">
        <v>4</v>
      </c>
      <c r="AG38" s="8">
        <v>4</v>
      </c>
      <c r="AH38" s="8">
        <v>4</v>
      </c>
      <c r="AI38" s="8">
        <v>4</v>
      </c>
      <c r="AJ38" s="8">
        <v>4</v>
      </c>
      <c r="AK38" s="8">
        <v>4</v>
      </c>
      <c r="AL38" s="8">
        <v>4</v>
      </c>
      <c r="AM38" s="8">
        <v>4</v>
      </c>
      <c r="AN38" s="8">
        <v>4</v>
      </c>
      <c r="AO38" s="8">
        <v>4</v>
      </c>
      <c r="AP38" s="8">
        <v>4</v>
      </c>
      <c r="AQ38" s="8">
        <v>4</v>
      </c>
      <c r="AR38" s="8">
        <v>4</v>
      </c>
      <c r="AS38" s="8">
        <v>96</v>
      </c>
      <c r="AT38" s="8">
        <v>4</v>
      </c>
      <c r="AU38" s="8">
        <v>4</v>
      </c>
      <c r="AV38" s="8">
        <v>4</v>
      </c>
      <c r="AW38" s="130">
        <v>4</v>
      </c>
      <c r="AX38" s="130">
        <v>2</v>
      </c>
      <c r="AY38" s="130">
        <v>4</v>
      </c>
      <c r="AZ38" s="130">
        <v>2</v>
      </c>
      <c r="BA38" s="130">
        <v>4</v>
      </c>
      <c r="BB38" s="130">
        <v>4</v>
      </c>
      <c r="BC38" s="130">
        <v>4</v>
      </c>
      <c r="BD38" s="130">
        <v>2</v>
      </c>
      <c r="BE38" s="179">
        <v>2</v>
      </c>
      <c r="BF38" s="180">
        <v>96</v>
      </c>
      <c r="BG38" s="180">
        <v>2</v>
      </c>
      <c r="BH38" s="180">
        <v>4</v>
      </c>
      <c r="BI38" s="180">
        <v>4</v>
      </c>
      <c r="BJ38" s="180">
        <v>4</v>
      </c>
      <c r="BK38" s="180">
        <v>24</v>
      </c>
      <c r="BL38" s="180">
        <v>4</v>
      </c>
      <c r="BM38" s="180">
        <v>2</v>
      </c>
      <c r="BN38" s="180">
        <v>6</v>
      </c>
      <c r="BO38" s="180">
        <v>12</v>
      </c>
      <c r="BP38" s="180">
        <v>12</v>
      </c>
      <c r="BQ38" s="180">
        <v>12</v>
      </c>
      <c r="BR38" s="180">
        <v>4</v>
      </c>
      <c r="BS38" s="180">
        <v>6</v>
      </c>
      <c r="BT38" s="180">
        <v>4</v>
      </c>
      <c r="BU38" s="180">
        <v>4</v>
      </c>
      <c r="BV38" s="180">
        <v>4</v>
      </c>
      <c r="BW38" s="180">
        <v>4</v>
      </c>
      <c r="BX38" s="180">
        <v>4</v>
      </c>
      <c r="BY38" s="180">
        <v>4</v>
      </c>
      <c r="BZ38" s="180">
        <v>4</v>
      </c>
      <c r="CA38" s="180">
        <v>4</v>
      </c>
      <c r="CB38" s="180">
        <v>4</v>
      </c>
      <c r="CC38" s="180">
        <v>4</v>
      </c>
      <c r="CD38" s="180">
        <v>4</v>
      </c>
      <c r="CE38" s="180">
        <v>4</v>
      </c>
      <c r="CF38" s="180">
        <v>4</v>
      </c>
      <c r="CG38" s="180">
        <v>4</v>
      </c>
      <c r="CH38" s="180">
        <v>4</v>
      </c>
      <c r="CI38" s="180">
        <v>4</v>
      </c>
      <c r="CJ38" s="180">
        <v>4</v>
      </c>
      <c r="CK38" s="180">
        <v>4</v>
      </c>
      <c r="CL38" s="180">
        <v>4</v>
      </c>
      <c r="CM38" s="180">
        <v>4</v>
      </c>
      <c r="CN38" s="180">
        <v>4</v>
      </c>
      <c r="CO38" s="180">
        <v>4</v>
      </c>
      <c r="CP38" s="180">
        <v>4</v>
      </c>
      <c r="CQ38" s="180">
        <v>4</v>
      </c>
      <c r="CR38" s="180">
        <v>4</v>
      </c>
      <c r="CS38" s="180">
        <v>4</v>
      </c>
      <c r="CT38" s="180">
        <v>4</v>
      </c>
      <c r="CU38" s="180">
        <v>4</v>
      </c>
      <c r="CV38" s="180">
        <v>4</v>
      </c>
      <c r="CW38" s="180">
        <v>4</v>
      </c>
      <c r="CX38" s="180">
        <v>4</v>
      </c>
      <c r="CY38" s="180">
        <v>4</v>
      </c>
      <c r="CZ38" s="180">
        <v>4</v>
      </c>
      <c r="DA38" s="180">
        <v>4</v>
      </c>
      <c r="DB38" s="180">
        <v>4</v>
      </c>
      <c r="DC38" s="180">
        <v>4</v>
      </c>
    </row>
    <row r="39" spans="1:107" x14ac:dyDescent="0.2">
      <c r="A39" s="135" t="s">
        <v>21</v>
      </c>
      <c r="B39" s="134">
        <f t="shared" si="0"/>
        <v>122</v>
      </c>
      <c r="C39" s="133">
        <v>4</v>
      </c>
      <c r="D39" s="8">
        <v>1</v>
      </c>
      <c r="E39" s="8">
        <v>5</v>
      </c>
      <c r="F39" s="8">
        <v>1</v>
      </c>
      <c r="G39" s="8">
        <v>1</v>
      </c>
      <c r="H39" s="8">
        <v>1</v>
      </c>
      <c r="I39" s="8">
        <v>1</v>
      </c>
      <c r="J39" s="8">
        <v>2</v>
      </c>
      <c r="K39" s="8">
        <v>1</v>
      </c>
      <c r="L39" s="8">
        <v>1</v>
      </c>
      <c r="M39" s="8">
        <v>1</v>
      </c>
      <c r="N39" s="8">
        <v>2</v>
      </c>
      <c r="O39" s="8">
        <v>1</v>
      </c>
      <c r="P39" s="8">
        <v>2</v>
      </c>
      <c r="Q39" s="8">
        <v>1</v>
      </c>
      <c r="R39" s="8">
        <v>1</v>
      </c>
      <c r="S39" s="8">
        <v>1</v>
      </c>
      <c r="T39" s="8">
        <v>1</v>
      </c>
      <c r="U39" s="8">
        <v>2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8">
        <v>4</v>
      </c>
      <c r="AE39" s="8">
        <v>1</v>
      </c>
      <c r="AF39" s="8">
        <v>1</v>
      </c>
      <c r="AG39" s="8">
        <v>1</v>
      </c>
      <c r="AH39" s="8">
        <v>1</v>
      </c>
      <c r="AI39" s="8">
        <v>1</v>
      </c>
      <c r="AJ39" s="8">
        <v>1</v>
      </c>
      <c r="AK39" s="8">
        <v>1</v>
      </c>
      <c r="AL39" s="8">
        <v>1</v>
      </c>
      <c r="AM39" s="8">
        <v>1</v>
      </c>
      <c r="AN39" s="8">
        <v>1</v>
      </c>
      <c r="AO39" s="8">
        <v>1</v>
      </c>
      <c r="AP39" s="8">
        <v>1</v>
      </c>
      <c r="AQ39" s="8">
        <v>1</v>
      </c>
      <c r="AR39" s="8">
        <v>1</v>
      </c>
      <c r="AS39" s="8">
        <v>2</v>
      </c>
      <c r="AT39" s="8">
        <v>1</v>
      </c>
      <c r="AU39" s="8">
        <v>1</v>
      </c>
      <c r="AV39" s="8">
        <v>1</v>
      </c>
      <c r="AW39" s="130">
        <v>1</v>
      </c>
      <c r="AX39" s="130">
        <v>1</v>
      </c>
      <c r="AY39" s="130">
        <v>1</v>
      </c>
      <c r="AZ39" s="130">
        <v>1</v>
      </c>
      <c r="BA39" s="130">
        <v>1</v>
      </c>
      <c r="BB39" s="130">
        <v>1</v>
      </c>
      <c r="BC39" s="130">
        <v>1</v>
      </c>
      <c r="BD39" s="130">
        <v>1</v>
      </c>
      <c r="BE39" s="179">
        <v>1</v>
      </c>
      <c r="BF39" s="180">
        <v>2</v>
      </c>
      <c r="BG39" s="180">
        <v>1</v>
      </c>
      <c r="BH39" s="180">
        <v>1</v>
      </c>
      <c r="BI39" s="180">
        <v>1</v>
      </c>
      <c r="BJ39" s="180">
        <v>1</v>
      </c>
      <c r="BK39" s="180">
        <v>2</v>
      </c>
      <c r="BL39" s="180">
        <v>1</v>
      </c>
      <c r="BM39" s="180">
        <v>1</v>
      </c>
      <c r="BN39" s="180">
        <v>1</v>
      </c>
      <c r="BO39" s="180">
        <v>1</v>
      </c>
      <c r="BP39" s="180">
        <v>1</v>
      </c>
      <c r="BQ39" s="180">
        <v>1</v>
      </c>
      <c r="BR39" s="180">
        <v>1</v>
      </c>
      <c r="BS39" s="180">
        <v>1</v>
      </c>
      <c r="BT39" s="180">
        <v>1</v>
      </c>
      <c r="BU39" s="180">
        <v>1</v>
      </c>
      <c r="BV39" s="180">
        <v>1</v>
      </c>
      <c r="BW39" s="180">
        <v>1</v>
      </c>
      <c r="BX39" s="180">
        <v>1</v>
      </c>
      <c r="BY39" s="180">
        <v>1</v>
      </c>
      <c r="BZ39" s="180">
        <v>1</v>
      </c>
      <c r="CA39" s="180">
        <v>1</v>
      </c>
      <c r="CB39" s="180">
        <v>1</v>
      </c>
      <c r="CC39" s="180">
        <v>1</v>
      </c>
      <c r="CD39" s="180">
        <v>1</v>
      </c>
      <c r="CE39" s="180">
        <v>1</v>
      </c>
      <c r="CF39" s="180">
        <v>1</v>
      </c>
      <c r="CG39" s="180">
        <v>1</v>
      </c>
      <c r="CH39" s="180">
        <v>1</v>
      </c>
      <c r="CI39" s="180">
        <v>1</v>
      </c>
      <c r="CJ39" s="180">
        <v>1</v>
      </c>
      <c r="CK39" s="180">
        <v>1</v>
      </c>
      <c r="CL39" s="180">
        <v>1</v>
      </c>
      <c r="CM39" s="180">
        <v>1</v>
      </c>
      <c r="CN39" s="180">
        <v>1</v>
      </c>
      <c r="CO39" s="180">
        <v>1</v>
      </c>
      <c r="CP39" s="180">
        <v>1</v>
      </c>
      <c r="CQ39" s="180">
        <v>1</v>
      </c>
      <c r="CR39" s="180">
        <v>1</v>
      </c>
      <c r="CS39" s="180">
        <v>1</v>
      </c>
      <c r="CT39" s="180">
        <v>1</v>
      </c>
      <c r="CU39" s="180">
        <v>1</v>
      </c>
      <c r="CV39" s="180">
        <v>1</v>
      </c>
      <c r="CW39" s="180">
        <v>1</v>
      </c>
      <c r="CX39" s="180">
        <v>1</v>
      </c>
      <c r="CY39" s="180">
        <v>1</v>
      </c>
      <c r="CZ39" s="180">
        <v>1</v>
      </c>
      <c r="DA39" s="180">
        <v>1</v>
      </c>
      <c r="DB39" s="180">
        <v>1</v>
      </c>
      <c r="DC39" s="180">
        <v>1</v>
      </c>
    </row>
    <row r="40" spans="1:107" x14ac:dyDescent="0.2">
      <c r="A40" s="135" t="s">
        <v>22</v>
      </c>
      <c r="B40" s="134">
        <f t="shared" si="0"/>
        <v>105</v>
      </c>
      <c r="C40" s="133">
        <v>1</v>
      </c>
      <c r="D40" s="8">
        <v>1</v>
      </c>
      <c r="E40" s="8">
        <v>3</v>
      </c>
      <c r="F40" s="8">
        <v>1</v>
      </c>
      <c r="G40" s="8">
        <v>1</v>
      </c>
      <c r="H40" s="8">
        <v>1</v>
      </c>
      <c r="I40" s="8">
        <v>1</v>
      </c>
      <c r="J40" s="8">
        <v>1</v>
      </c>
      <c r="K40" s="8">
        <v>1</v>
      </c>
      <c r="L40" s="8">
        <v>1</v>
      </c>
      <c r="M40" s="8">
        <v>1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8">
        <v>1</v>
      </c>
      <c r="AE40" s="8">
        <v>0</v>
      </c>
      <c r="AF40" s="8">
        <v>1</v>
      </c>
      <c r="AG40" s="8">
        <v>1</v>
      </c>
      <c r="AH40" s="8">
        <v>1</v>
      </c>
      <c r="AI40" s="8">
        <v>1</v>
      </c>
      <c r="AJ40" s="8">
        <v>1</v>
      </c>
      <c r="AK40" s="8">
        <v>0</v>
      </c>
      <c r="AL40" s="8">
        <v>1</v>
      </c>
      <c r="AM40" s="8">
        <v>1</v>
      </c>
      <c r="AN40" s="8">
        <v>1</v>
      </c>
      <c r="AO40" s="8">
        <v>1</v>
      </c>
      <c r="AP40" s="8">
        <v>1</v>
      </c>
      <c r="AQ40" s="8">
        <v>1</v>
      </c>
      <c r="AR40" s="8">
        <v>1</v>
      </c>
      <c r="AS40" s="8">
        <v>1</v>
      </c>
      <c r="AT40" s="8">
        <v>1</v>
      </c>
      <c r="AU40" s="8">
        <v>1</v>
      </c>
      <c r="AV40" s="8">
        <v>1</v>
      </c>
      <c r="AW40" s="130">
        <v>0</v>
      </c>
      <c r="AX40" s="130">
        <v>1</v>
      </c>
      <c r="AY40" s="130">
        <v>1</v>
      </c>
      <c r="AZ40" s="130">
        <v>1</v>
      </c>
      <c r="BA40" s="130">
        <v>1</v>
      </c>
      <c r="BB40" s="130">
        <v>1</v>
      </c>
      <c r="BC40" s="130">
        <v>1</v>
      </c>
      <c r="BD40" s="130">
        <v>1</v>
      </c>
      <c r="BE40" s="179">
        <v>1</v>
      </c>
      <c r="BF40" s="180">
        <v>1</v>
      </c>
      <c r="BG40" s="180">
        <v>1</v>
      </c>
      <c r="BH40" s="180">
        <v>1</v>
      </c>
      <c r="BI40" s="180">
        <v>1</v>
      </c>
      <c r="BJ40" s="180">
        <v>1</v>
      </c>
      <c r="BK40" s="180">
        <v>2</v>
      </c>
      <c r="BL40" s="180">
        <v>1</v>
      </c>
      <c r="BM40" s="180">
        <v>1</v>
      </c>
      <c r="BN40" s="180">
        <v>1</v>
      </c>
      <c r="BO40" s="180">
        <v>1</v>
      </c>
      <c r="BP40" s="180">
        <v>1</v>
      </c>
      <c r="BQ40" s="180">
        <v>1</v>
      </c>
      <c r="BR40" s="180">
        <v>1</v>
      </c>
      <c r="BS40" s="180">
        <v>1</v>
      </c>
      <c r="BT40" s="180">
        <v>1</v>
      </c>
      <c r="BU40" s="180">
        <v>1</v>
      </c>
      <c r="BV40" s="180">
        <v>1</v>
      </c>
      <c r="BW40" s="180">
        <v>1</v>
      </c>
      <c r="BX40" s="180">
        <v>1</v>
      </c>
      <c r="BY40" s="180">
        <v>1</v>
      </c>
      <c r="BZ40" s="180">
        <v>1</v>
      </c>
      <c r="CA40" s="180">
        <v>1</v>
      </c>
      <c r="CB40" s="180">
        <v>1</v>
      </c>
      <c r="CC40" s="180">
        <v>1</v>
      </c>
      <c r="CD40" s="180">
        <v>1</v>
      </c>
      <c r="CE40" s="180">
        <v>1</v>
      </c>
      <c r="CF40" s="180">
        <v>1</v>
      </c>
      <c r="CG40" s="180">
        <v>1</v>
      </c>
      <c r="CH40" s="180">
        <v>1</v>
      </c>
      <c r="CI40" s="180">
        <v>1</v>
      </c>
      <c r="CJ40" s="180">
        <v>1</v>
      </c>
      <c r="CK40" s="180">
        <v>1</v>
      </c>
      <c r="CL40" s="180">
        <v>1</v>
      </c>
      <c r="CM40" s="180">
        <v>1</v>
      </c>
      <c r="CN40" s="180">
        <v>1</v>
      </c>
      <c r="CO40" s="180">
        <v>1</v>
      </c>
      <c r="CP40" s="180">
        <v>1</v>
      </c>
      <c r="CQ40" s="180">
        <v>1</v>
      </c>
      <c r="CR40" s="180">
        <v>1</v>
      </c>
      <c r="CS40" s="180">
        <v>1</v>
      </c>
      <c r="CT40" s="180">
        <v>1</v>
      </c>
      <c r="CU40" s="180">
        <v>1</v>
      </c>
      <c r="CV40" s="180">
        <v>1</v>
      </c>
      <c r="CW40" s="180">
        <v>1</v>
      </c>
      <c r="CX40" s="180">
        <v>1</v>
      </c>
      <c r="CY40" s="180">
        <v>1</v>
      </c>
      <c r="CZ40" s="180">
        <v>1</v>
      </c>
      <c r="DA40" s="180">
        <v>1</v>
      </c>
      <c r="DB40" s="180">
        <v>1</v>
      </c>
      <c r="DC40" s="180">
        <v>1</v>
      </c>
    </row>
    <row r="41" spans="1:107" x14ac:dyDescent="0.2">
      <c r="A41" s="135" t="s">
        <v>23</v>
      </c>
      <c r="B41" s="134">
        <f t="shared" si="0"/>
        <v>189</v>
      </c>
      <c r="C41" s="133">
        <v>2</v>
      </c>
      <c r="D41" s="8">
        <v>2</v>
      </c>
      <c r="E41" s="8">
        <v>4</v>
      </c>
      <c r="F41" s="8">
        <v>2</v>
      </c>
      <c r="G41" s="8">
        <v>2</v>
      </c>
      <c r="H41" s="8">
        <v>2</v>
      </c>
      <c r="I41" s="8">
        <v>1</v>
      </c>
      <c r="J41" s="8">
        <v>4</v>
      </c>
      <c r="K41" s="8">
        <v>2</v>
      </c>
      <c r="L41" s="8">
        <v>1</v>
      </c>
      <c r="M41" s="8">
        <v>2</v>
      </c>
      <c r="N41" s="8">
        <v>3</v>
      </c>
      <c r="O41" s="8">
        <v>2</v>
      </c>
      <c r="P41" s="8">
        <v>0</v>
      </c>
      <c r="Q41" s="8">
        <v>2</v>
      </c>
      <c r="R41" s="8">
        <v>2</v>
      </c>
      <c r="S41" s="8">
        <v>2</v>
      </c>
      <c r="T41" s="8">
        <v>2</v>
      </c>
      <c r="U41" s="8">
        <v>2</v>
      </c>
      <c r="V41" s="8">
        <v>2</v>
      </c>
      <c r="W41" s="8">
        <v>1</v>
      </c>
      <c r="X41" s="8">
        <v>2</v>
      </c>
      <c r="Y41" s="8">
        <v>2</v>
      </c>
      <c r="Z41" s="8">
        <v>2</v>
      </c>
      <c r="AA41" s="8">
        <v>2</v>
      </c>
      <c r="AB41" s="8">
        <v>2</v>
      </c>
      <c r="AC41" s="8">
        <v>2</v>
      </c>
      <c r="AD41" s="130">
        <v>15</v>
      </c>
      <c r="AE41" s="8">
        <v>2</v>
      </c>
      <c r="AF41" s="8">
        <v>2</v>
      </c>
      <c r="AG41" s="8">
        <v>2</v>
      </c>
      <c r="AH41" s="8">
        <v>2</v>
      </c>
      <c r="AI41" s="8">
        <v>2</v>
      </c>
      <c r="AJ41" s="8">
        <v>2</v>
      </c>
      <c r="AK41" s="8">
        <v>2</v>
      </c>
      <c r="AL41" s="8">
        <v>2</v>
      </c>
      <c r="AM41" s="8">
        <v>2</v>
      </c>
      <c r="AN41" s="8">
        <v>2</v>
      </c>
      <c r="AO41" s="8">
        <v>1</v>
      </c>
      <c r="AP41" s="8">
        <v>2</v>
      </c>
      <c r="AQ41" s="8">
        <v>2</v>
      </c>
      <c r="AR41" s="8">
        <v>2</v>
      </c>
      <c r="AS41" s="8">
        <v>5</v>
      </c>
      <c r="AT41" s="8">
        <v>2</v>
      </c>
      <c r="AU41" s="8">
        <v>2</v>
      </c>
      <c r="AV41" s="8">
        <v>2</v>
      </c>
      <c r="AW41" s="130">
        <v>2</v>
      </c>
      <c r="AX41" s="130">
        <v>1</v>
      </c>
      <c r="AY41" s="130">
        <v>2</v>
      </c>
      <c r="AZ41" s="130">
        <v>1</v>
      </c>
      <c r="BA41" s="130">
        <v>2</v>
      </c>
      <c r="BB41" s="130">
        <v>2</v>
      </c>
      <c r="BC41" s="130">
        <v>2</v>
      </c>
      <c r="BD41" s="130">
        <v>1</v>
      </c>
      <c r="BE41" s="179">
        <v>1</v>
      </c>
      <c r="BF41" s="180">
        <v>12</v>
      </c>
      <c r="BG41" s="180">
        <v>1</v>
      </c>
      <c r="BH41" s="180">
        <v>2</v>
      </c>
      <c r="BI41" s="180">
        <v>1</v>
      </c>
      <c r="BJ41" s="180">
        <v>1</v>
      </c>
      <c r="BK41" s="180">
        <v>6</v>
      </c>
      <c r="BL41" s="180">
        <v>1</v>
      </c>
      <c r="BM41" s="180">
        <v>1</v>
      </c>
      <c r="BN41" s="180">
        <v>1</v>
      </c>
      <c r="BO41" s="180">
        <v>2</v>
      </c>
      <c r="BP41" s="180">
        <v>1</v>
      </c>
      <c r="BQ41" s="180">
        <v>1</v>
      </c>
      <c r="BR41" s="180">
        <v>1</v>
      </c>
      <c r="BS41" s="180">
        <v>1</v>
      </c>
      <c r="BT41" s="180">
        <v>1</v>
      </c>
      <c r="BU41" s="180">
        <v>1</v>
      </c>
      <c r="BV41" s="180">
        <v>1</v>
      </c>
      <c r="BW41" s="180">
        <v>1</v>
      </c>
      <c r="BX41" s="180">
        <v>1</v>
      </c>
      <c r="BY41" s="180">
        <v>1</v>
      </c>
      <c r="BZ41" s="180">
        <v>1</v>
      </c>
      <c r="CA41" s="180">
        <v>1</v>
      </c>
      <c r="CB41" s="180">
        <v>1</v>
      </c>
      <c r="CC41" s="180">
        <v>1</v>
      </c>
      <c r="CD41" s="180">
        <v>1</v>
      </c>
      <c r="CE41" s="180">
        <v>1</v>
      </c>
      <c r="CF41" s="180">
        <v>1</v>
      </c>
      <c r="CG41" s="180">
        <v>1</v>
      </c>
      <c r="CH41" s="180">
        <v>1</v>
      </c>
      <c r="CI41" s="180">
        <v>1</v>
      </c>
      <c r="CJ41" s="180">
        <v>1</v>
      </c>
      <c r="CK41" s="180">
        <v>1</v>
      </c>
      <c r="CL41" s="180">
        <v>1</v>
      </c>
      <c r="CM41" s="180">
        <v>1</v>
      </c>
      <c r="CN41" s="180">
        <v>1</v>
      </c>
      <c r="CO41" s="180">
        <v>1</v>
      </c>
      <c r="CP41" s="180">
        <v>1</v>
      </c>
      <c r="CQ41" s="180">
        <v>1</v>
      </c>
      <c r="CR41" s="180">
        <v>1</v>
      </c>
      <c r="CS41" s="180">
        <v>1</v>
      </c>
      <c r="CT41" s="180">
        <v>1</v>
      </c>
      <c r="CU41" s="180">
        <v>1</v>
      </c>
      <c r="CV41" s="180">
        <v>1</v>
      </c>
      <c r="CW41" s="180">
        <v>1</v>
      </c>
      <c r="CX41" s="180">
        <v>1</v>
      </c>
      <c r="CY41" s="180">
        <v>1</v>
      </c>
      <c r="CZ41" s="180">
        <v>1</v>
      </c>
      <c r="DA41" s="180">
        <v>1</v>
      </c>
      <c r="DB41" s="180">
        <v>1</v>
      </c>
      <c r="DC41" s="180">
        <v>1</v>
      </c>
    </row>
    <row r="42" spans="1:107" x14ac:dyDescent="0.2">
      <c r="A42" s="135" t="s">
        <v>24</v>
      </c>
      <c r="B42" s="134">
        <f t="shared" si="0"/>
        <v>322</v>
      </c>
      <c r="C42" s="133">
        <v>248</v>
      </c>
      <c r="D42" s="8">
        <v>0</v>
      </c>
      <c r="E42" s="8">
        <v>8</v>
      </c>
      <c r="F42" s="8">
        <v>0</v>
      </c>
      <c r="G42" s="8">
        <v>0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48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4</v>
      </c>
      <c r="AO42" s="8">
        <v>0</v>
      </c>
      <c r="AP42" s="8">
        <v>4</v>
      </c>
      <c r="AQ42" s="8">
        <v>0</v>
      </c>
      <c r="AR42" s="8">
        <v>0</v>
      </c>
      <c r="AS42" s="8">
        <v>8</v>
      </c>
      <c r="AT42" s="8">
        <v>0</v>
      </c>
      <c r="AU42" s="8">
        <v>0</v>
      </c>
      <c r="AV42" s="8">
        <v>0</v>
      </c>
      <c r="AW42" s="130">
        <v>0</v>
      </c>
      <c r="AX42" s="130">
        <v>0</v>
      </c>
      <c r="AY42" s="130">
        <v>0</v>
      </c>
      <c r="AZ42" s="130">
        <v>0</v>
      </c>
      <c r="BA42" s="130">
        <v>0</v>
      </c>
      <c r="BB42" s="130">
        <v>0</v>
      </c>
      <c r="BC42" s="130">
        <v>0</v>
      </c>
      <c r="BD42" s="130">
        <v>0</v>
      </c>
      <c r="BE42" s="179">
        <v>0</v>
      </c>
      <c r="BF42" s="180">
        <v>0</v>
      </c>
      <c r="BG42" s="180">
        <v>0</v>
      </c>
      <c r="BH42" s="180">
        <v>0</v>
      </c>
      <c r="BI42" s="180">
        <v>0</v>
      </c>
      <c r="BJ42" s="180">
        <v>0</v>
      </c>
      <c r="BK42" s="180">
        <v>0</v>
      </c>
      <c r="BL42" s="180">
        <v>0</v>
      </c>
      <c r="BM42" s="180">
        <v>0</v>
      </c>
      <c r="BN42" s="180">
        <v>0</v>
      </c>
      <c r="BO42" s="180">
        <v>0</v>
      </c>
      <c r="BP42" s="180">
        <v>0</v>
      </c>
      <c r="BQ42" s="180">
        <v>0</v>
      </c>
      <c r="BR42" s="180">
        <v>0</v>
      </c>
      <c r="BS42" s="180">
        <v>0</v>
      </c>
      <c r="BT42" s="180">
        <v>0</v>
      </c>
      <c r="BU42" s="180">
        <v>0</v>
      </c>
      <c r="BV42" s="180">
        <v>0</v>
      </c>
      <c r="BW42" s="180">
        <v>0</v>
      </c>
      <c r="BX42" s="180">
        <v>0</v>
      </c>
      <c r="BY42" s="180">
        <v>0</v>
      </c>
      <c r="BZ42" s="180">
        <v>0</v>
      </c>
      <c r="CA42" s="180">
        <v>0</v>
      </c>
      <c r="CB42" s="180">
        <v>0</v>
      </c>
      <c r="CC42" s="180">
        <v>0</v>
      </c>
      <c r="CD42" s="180">
        <v>0</v>
      </c>
      <c r="CE42" s="180">
        <v>0</v>
      </c>
      <c r="CF42" s="180">
        <v>0</v>
      </c>
      <c r="CG42" s="180">
        <v>0</v>
      </c>
      <c r="CH42" s="180">
        <v>0</v>
      </c>
      <c r="CI42" s="180">
        <v>0</v>
      </c>
      <c r="CJ42" s="180">
        <v>0</v>
      </c>
      <c r="CK42" s="180">
        <v>0</v>
      </c>
      <c r="CL42" s="180">
        <v>0</v>
      </c>
      <c r="CM42" s="180">
        <v>0</v>
      </c>
      <c r="CN42" s="180">
        <v>0</v>
      </c>
      <c r="CO42" s="180">
        <v>0</v>
      </c>
      <c r="CP42" s="180">
        <v>0</v>
      </c>
      <c r="CQ42" s="180">
        <v>0</v>
      </c>
      <c r="CR42" s="180">
        <v>0</v>
      </c>
      <c r="CS42" s="180">
        <v>0</v>
      </c>
      <c r="CT42" s="180">
        <v>0</v>
      </c>
      <c r="CU42" s="180">
        <v>0</v>
      </c>
      <c r="CV42" s="180">
        <v>0</v>
      </c>
      <c r="CW42" s="180">
        <v>0</v>
      </c>
      <c r="CX42" s="180">
        <v>0</v>
      </c>
      <c r="CY42" s="180">
        <v>0</v>
      </c>
      <c r="CZ42" s="180">
        <v>0</v>
      </c>
      <c r="DA42" s="180">
        <v>0</v>
      </c>
      <c r="DB42" s="180">
        <v>0</v>
      </c>
      <c r="DC42" s="180">
        <v>0</v>
      </c>
    </row>
    <row r="43" spans="1:107" x14ac:dyDescent="0.2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5" spans="1:107" ht="15.75" x14ac:dyDescent="0.25">
      <c r="A45" s="6" t="s">
        <v>381</v>
      </c>
    </row>
    <row r="46" spans="1:107" x14ac:dyDescent="0.2">
      <c r="A46" s="10"/>
    </row>
    <row r="47" spans="1:107" ht="56.25" x14ac:dyDescent="0.2">
      <c r="A47" s="123" t="s">
        <v>396</v>
      </c>
      <c r="B47" s="138" t="s">
        <v>395</v>
      </c>
      <c r="C47" s="124" t="s">
        <v>382</v>
      </c>
    </row>
    <row r="48" spans="1:107" x14ac:dyDescent="0.2">
      <c r="A48" s="131">
        <v>12</v>
      </c>
      <c r="B48" s="131">
        <v>50</v>
      </c>
      <c r="C48" s="132">
        <f>B48*A48</f>
        <v>600</v>
      </c>
    </row>
    <row r="49" spans="1:3" x14ac:dyDescent="0.2">
      <c r="A49" s="131">
        <v>24</v>
      </c>
      <c r="B49" s="131">
        <v>14</v>
      </c>
      <c r="C49" s="132">
        <f t="shared" ref="C49:C51" si="1">B49*A49</f>
        <v>336</v>
      </c>
    </row>
    <row r="50" spans="1:3" x14ac:dyDescent="0.2">
      <c r="A50" s="131">
        <v>48</v>
      </c>
      <c r="B50" s="131">
        <v>100</v>
      </c>
      <c r="C50" s="132">
        <f t="shared" si="1"/>
        <v>4800</v>
      </c>
    </row>
    <row r="51" spans="1:3" x14ac:dyDescent="0.2">
      <c r="A51" s="134">
        <v>72</v>
      </c>
      <c r="B51" s="134">
        <v>3</v>
      </c>
      <c r="C51" s="132">
        <f t="shared" si="1"/>
        <v>216</v>
      </c>
    </row>
    <row r="52" spans="1:3" x14ac:dyDescent="0.2">
      <c r="A52" s="136" t="s">
        <v>394</v>
      </c>
      <c r="B52" s="184">
        <f>SUM(B48:B51)</f>
        <v>167</v>
      </c>
      <c r="C52" s="137">
        <f>SUM(C48:C51)</f>
        <v>5952</v>
      </c>
    </row>
    <row r="53" spans="1:3" x14ac:dyDescent="0.2">
      <c r="A53" s="125"/>
      <c r="B53" s="125"/>
      <c r="C53" s="125"/>
    </row>
  </sheetData>
  <sheetProtection selectLockedCells="1" selectUnlockedCells="1"/>
  <mergeCells count="125">
    <mergeCell ref="DA35:DA36"/>
    <mergeCell ref="DB35:DB36"/>
    <mergeCell ref="DC35:DC36"/>
    <mergeCell ref="CV35:CV36"/>
    <mergeCell ref="CW35:CW36"/>
    <mergeCell ref="CX35:CX36"/>
    <mergeCell ref="CY35:CY36"/>
    <mergeCell ref="CZ35:CZ36"/>
    <mergeCell ref="CQ35:CQ36"/>
    <mergeCell ref="CR35:CR36"/>
    <mergeCell ref="CS35:CS36"/>
    <mergeCell ref="CT35:CT36"/>
    <mergeCell ref="CU35:CU36"/>
    <mergeCell ref="CL35:CL36"/>
    <mergeCell ref="CM35:CM36"/>
    <mergeCell ref="CN35:CN36"/>
    <mergeCell ref="CO35:CO36"/>
    <mergeCell ref="CP35:CP36"/>
    <mergeCell ref="CH35:CH36"/>
    <mergeCell ref="CI35:CI36"/>
    <mergeCell ref="CJ35:CJ36"/>
    <mergeCell ref="CK35:CK36"/>
    <mergeCell ref="CC35:CC36"/>
    <mergeCell ref="CD35:CD36"/>
    <mergeCell ref="CE35:CE36"/>
    <mergeCell ref="CF35:CF36"/>
    <mergeCell ref="CG35:CG36"/>
    <mergeCell ref="BX35:BX36"/>
    <mergeCell ref="BY35:BY36"/>
    <mergeCell ref="BZ35:BZ36"/>
    <mergeCell ref="CA35:CA36"/>
    <mergeCell ref="CB35:CB36"/>
    <mergeCell ref="BT35:BT36"/>
    <mergeCell ref="BU35:BU36"/>
    <mergeCell ref="BV35:BV36"/>
    <mergeCell ref="BW35:BW36"/>
    <mergeCell ref="BN35:BN36"/>
    <mergeCell ref="BO35:BO36"/>
    <mergeCell ref="BP35:BP36"/>
    <mergeCell ref="BQ35:BQ36"/>
    <mergeCell ref="BR35:BR36"/>
    <mergeCell ref="BL35:BL36"/>
    <mergeCell ref="BM35:BM36"/>
    <mergeCell ref="AQ35:AQ36"/>
    <mergeCell ref="AR35:AR36"/>
    <mergeCell ref="AS35:AS36"/>
    <mergeCell ref="AU35:AU36"/>
    <mergeCell ref="AT35:AT36"/>
    <mergeCell ref="BJ35:BJ36"/>
    <mergeCell ref="BS35:BS36"/>
    <mergeCell ref="AP35:AP36"/>
    <mergeCell ref="AG35:AG36"/>
    <mergeCell ref="AH35:AH36"/>
    <mergeCell ref="AI35:AI36"/>
    <mergeCell ref="AJ35:AJ36"/>
    <mergeCell ref="AK35:AK36"/>
    <mergeCell ref="AV35:AV36"/>
    <mergeCell ref="BK35:BK36"/>
    <mergeCell ref="BF35:BF36"/>
    <mergeCell ref="BG35:BG36"/>
    <mergeCell ref="BH35:BH36"/>
    <mergeCell ref="BI35:BI36"/>
    <mergeCell ref="BB35:BB36"/>
    <mergeCell ref="BC35:BC36"/>
    <mergeCell ref="BD35:BD36"/>
    <mergeCell ref="BE35:BE36"/>
    <mergeCell ref="BA35:BA36"/>
    <mergeCell ref="AW35:AW36"/>
    <mergeCell ref="AX35:AX36"/>
    <mergeCell ref="AY35:AY36"/>
    <mergeCell ref="AZ35:AZ36"/>
    <mergeCell ref="AN35:AN36"/>
    <mergeCell ref="AO35:AO36"/>
    <mergeCell ref="Q35:Q36"/>
    <mergeCell ref="R35:R36"/>
    <mergeCell ref="S35:S36"/>
    <mergeCell ref="T35:T36"/>
    <mergeCell ref="U35:U36"/>
    <mergeCell ref="W35:W36"/>
    <mergeCell ref="V35:V36"/>
    <mergeCell ref="X35:X36"/>
    <mergeCell ref="Y35:Y36"/>
    <mergeCell ref="Z35:Z36"/>
    <mergeCell ref="AA35:AA36"/>
    <mergeCell ref="AB35:AB36"/>
    <mergeCell ref="AC35:AC36"/>
    <mergeCell ref="AD35:AD36"/>
    <mergeCell ref="AE35:AE36"/>
    <mergeCell ref="AF35:AF36"/>
    <mergeCell ref="AL35:AL36"/>
    <mergeCell ref="AM35:AM36"/>
    <mergeCell ref="A19:G19"/>
    <mergeCell ref="A17:G17"/>
    <mergeCell ref="A18:G18"/>
    <mergeCell ref="A10:B10"/>
    <mergeCell ref="C10:H10"/>
    <mergeCell ref="A12:B12"/>
    <mergeCell ref="C12:H12"/>
    <mergeCell ref="A16:G16"/>
    <mergeCell ref="P35:P36"/>
    <mergeCell ref="N35:N36"/>
    <mergeCell ref="O35:O36"/>
    <mergeCell ref="A35:A36"/>
    <mergeCell ref="C35:C36"/>
    <mergeCell ref="D35:D36"/>
    <mergeCell ref="E35:E36"/>
    <mergeCell ref="F35:F36"/>
    <mergeCell ref="B35:B36"/>
    <mergeCell ref="G35:G36"/>
    <mergeCell ref="H35:H36"/>
    <mergeCell ref="I35:I36"/>
    <mergeCell ref="J35:J36"/>
    <mergeCell ref="K35:K36"/>
    <mergeCell ref="L35:L36"/>
    <mergeCell ref="M35:M36"/>
    <mergeCell ref="A28:G28"/>
    <mergeCell ref="A29:G29"/>
    <mergeCell ref="A30:G30"/>
    <mergeCell ref="A21:G21"/>
    <mergeCell ref="A22:G22"/>
    <mergeCell ref="A24:G24"/>
    <mergeCell ref="A25:G25"/>
    <mergeCell ref="A26:G26"/>
    <mergeCell ref="A27:G27"/>
    <mergeCell ref="A23:G23"/>
  </mergeCells>
  <printOptions horizontalCentered="1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zoomScaleNormal="100" workbookViewId="0">
      <selection activeCell="H12" sqref="H12"/>
    </sheetView>
  </sheetViews>
  <sheetFormatPr defaultRowHeight="12.75" x14ac:dyDescent="0.2"/>
  <cols>
    <col min="1" max="1" width="60.140625" style="12" customWidth="1"/>
    <col min="2" max="2" width="9.28515625" style="13" customWidth="1"/>
    <col min="3" max="3" width="12.140625" style="13" bestFit="1" customWidth="1"/>
    <col min="4" max="4" width="13.5703125" style="13" customWidth="1"/>
    <col min="5" max="5" width="13.5703125" style="12" customWidth="1"/>
    <col min="6" max="16384" width="9.140625" style="12"/>
  </cols>
  <sheetData>
    <row r="1" spans="1:5" s="57" customFormat="1" x14ac:dyDescent="0.2">
      <c r="A1" s="57" t="s">
        <v>281</v>
      </c>
      <c r="B1" s="58"/>
      <c r="C1" s="58"/>
      <c r="D1" s="58"/>
    </row>
    <row r="2" spans="1:5" s="82" customFormat="1" ht="12.75" customHeight="1" x14ac:dyDescent="0.2">
      <c r="B2" s="83"/>
      <c r="C2" s="83"/>
      <c r="D2" s="83"/>
    </row>
    <row r="3" spans="1:5" s="57" customFormat="1" x14ac:dyDescent="0.2">
      <c r="A3" s="84" t="s">
        <v>282</v>
      </c>
      <c r="B3" s="60" t="s">
        <v>47</v>
      </c>
      <c r="C3" s="60" t="s">
        <v>401</v>
      </c>
      <c r="D3" s="29" t="s">
        <v>3</v>
      </c>
      <c r="E3" s="29" t="s">
        <v>48</v>
      </c>
    </row>
    <row r="4" spans="1:5" x14ac:dyDescent="0.2">
      <c r="A4" s="88" t="s">
        <v>283</v>
      </c>
      <c r="B4" s="89" t="s">
        <v>95</v>
      </c>
      <c r="C4" s="142">
        <v>1148</v>
      </c>
      <c r="D4" s="42"/>
      <c r="E4" s="151">
        <f t="shared" ref="E4:E10" si="0">C4*D4</f>
        <v>0</v>
      </c>
    </row>
    <row r="5" spans="1:5" x14ac:dyDescent="0.2">
      <c r="A5" s="88" t="s">
        <v>284</v>
      </c>
      <c r="B5" s="94" t="s">
        <v>95</v>
      </c>
      <c r="C5" s="142">
        <v>1274</v>
      </c>
      <c r="D5" s="42"/>
      <c r="E5" s="151">
        <f t="shared" si="0"/>
        <v>0</v>
      </c>
    </row>
    <row r="6" spans="1:5" x14ac:dyDescent="0.2">
      <c r="A6" s="88" t="s">
        <v>285</v>
      </c>
      <c r="B6" s="94" t="s">
        <v>95</v>
      </c>
      <c r="C6" s="142">
        <v>1470</v>
      </c>
      <c r="D6" s="42"/>
      <c r="E6" s="151">
        <f t="shared" si="0"/>
        <v>0</v>
      </c>
    </row>
    <row r="7" spans="1:5" x14ac:dyDescent="0.2">
      <c r="A7" s="88" t="s">
        <v>286</v>
      </c>
      <c r="B7" s="94" t="s">
        <v>95</v>
      </c>
      <c r="C7" s="142">
        <v>1848</v>
      </c>
      <c r="D7" s="42"/>
      <c r="E7" s="151">
        <f t="shared" si="0"/>
        <v>0</v>
      </c>
    </row>
    <row r="8" spans="1:5" x14ac:dyDescent="0.2">
      <c r="A8" s="88" t="s">
        <v>287</v>
      </c>
      <c r="B8" s="94" t="s">
        <v>95</v>
      </c>
      <c r="C8" s="142">
        <v>1945</v>
      </c>
      <c r="D8" s="42"/>
      <c r="E8" s="151">
        <f t="shared" si="0"/>
        <v>0</v>
      </c>
    </row>
    <row r="9" spans="1:5" x14ac:dyDescent="0.2">
      <c r="A9" s="88" t="s">
        <v>288</v>
      </c>
      <c r="B9" s="94" t="s">
        <v>95</v>
      </c>
      <c r="C9" s="142">
        <v>2043</v>
      </c>
      <c r="D9" s="42"/>
      <c r="E9" s="151">
        <f t="shared" si="0"/>
        <v>0</v>
      </c>
    </row>
    <row r="10" spans="1:5" x14ac:dyDescent="0.2">
      <c r="A10" s="88" t="s">
        <v>289</v>
      </c>
      <c r="B10" s="94" t="s">
        <v>95</v>
      </c>
      <c r="C10" s="143">
        <v>2142</v>
      </c>
      <c r="D10" s="42"/>
      <c r="E10" s="151">
        <f t="shared" si="0"/>
        <v>0</v>
      </c>
    </row>
    <row r="11" spans="1:5" s="82" customFormat="1" x14ac:dyDescent="0.2">
      <c r="A11" s="103"/>
      <c r="B11" s="104"/>
      <c r="C11" s="104"/>
      <c r="D11" s="105"/>
    </row>
    <row r="12" spans="1:5" s="57" customFormat="1" ht="25.5" x14ac:dyDescent="0.2">
      <c r="A12" s="84" t="s">
        <v>290</v>
      </c>
      <c r="B12" s="60" t="s">
        <v>47</v>
      </c>
      <c r="C12" s="60" t="s">
        <v>401</v>
      </c>
      <c r="D12" s="29" t="s">
        <v>3</v>
      </c>
      <c r="E12" s="29" t="s">
        <v>48</v>
      </c>
    </row>
    <row r="13" spans="1:5" x14ac:dyDescent="0.2">
      <c r="A13" s="88" t="s">
        <v>291</v>
      </c>
      <c r="B13" s="89" t="s">
        <v>64</v>
      </c>
      <c r="C13" s="142">
        <v>120</v>
      </c>
      <c r="D13" s="42"/>
      <c r="E13" s="151">
        <f>C13*D13</f>
        <v>0</v>
      </c>
    </row>
    <row r="14" spans="1:5" x14ac:dyDescent="0.2">
      <c r="A14" s="88" t="s">
        <v>292</v>
      </c>
      <c r="B14" s="89" t="s">
        <v>64</v>
      </c>
      <c r="C14" s="142">
        <v>150</v>
      </c>
      <c r="D14" s="42"/>
      <c r="E14" s="151">
        <f>C14*D14</f>
        <v>0</v>
      </c>
    </row>
    <row r="15" spans="1:5" s="82" customFormat="1" x14ac:dyDescent="0.2">
      <c r="A15" s="103"/>
      <c r="B15" s="104"/>
      <c r="C15" s="106"/>
      <c r="D15" s="105"/>
    </row>
    <row r="16" spans="1:5" s="57" customFormat="1" x14ac:dyDescent="0.2">
      <c r="A16" s="84" t="s">
        <v>293</v>
      </c>
      <c r="B16" s="60" t="s">
        <v>47</v>
      </c>
      <c r="C16" s="60" t="s">
        <v>401</v>
      </c>
      <c r="D16" s="29" t="s">
        <v>3</v>
      </c>
      <c r="E16" s="29" t="s">
        <v>48</v>
      </c>
    </row>
    <row r="17" spans="1:5" x14ac:dyDescent="0.2">
      <c r="A17" s="88" t="s">
        <v>294</v>
      </c>
      <c r="B17" s="89" t="s">
        <v>64</v>
      </c>
      <c r="C17" s="142">
        <v>18</v>
      </c>
      <c r="D17" s="42"/>
      <c r="E17" s="151">
        <f>C17*D17</f>
        <v>0</v>
      </c>
    </row>
    <row r="18" spans="1:5" s="82" customFormat="1" x14ac:dyDescent="0.2">
      <c r="B18" s="83"/>
      <c r="C18" s="83"/>
      <c r="D18" s="83"/>
    </row>
    <row r="19" spans="1:5" s="57" customFormat="1" ht="12" customHeight="1" x14ac:dyDescent="0.2">
      <c r="A19" s="227" t="s">
        <v>295</v>
      </c>
      <c r="B19" s="227"/>
      <c r="C19" s="227"/>
      <c r="D19" s="227"/>
      <c r="E19" s="152">
        <f>SUM(E4:E18)</f>
        <v>0</v>
      </c>
    </row>
    <row r="21" spans="1:5" x14ac:dyDescent="0.2">
      <c r="A21" s="12" t="s">
        <v>296</v>
      </c>
    </row>
  </sheetData>
  <sheetProtection selectLockedCells="1" selectUnlockedCells="1"/>
  <mergeCells count="1">
    <mergeCell ref="A19:D19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E12" activeCellId="1" sqref="E4:E10 E12"/>
    </sheetView>
  </sheetViews>
  <sheetFormatPr defaultRowHeight="12.75" x14ac:dyDescent="0.2"/>
  <cols>
    <col min="1" max="1" width="41.140625" style="12" customWidth="1"/>
    <col min="2" max="2" width="9.28515625" style="13" customWidth="1"/>
    <col min="3" max="3" width="12.140625" style="13" bestFit="1" customWidth="1"/>
    <col min="4" max="4" width="11.7109375" style="13" customWidth="1"/>
    <col min="5" max="5" width="13.7109375" style="13" customWidth="1"/>
    <col min="6" max="6" width="2.5703125" style="12" customWidth="1"/>
    <col min="7" max="16384" width="9.140625" style="12"/>
  </cols>
  <sheetData>
    <row r="1" spans="1:6" s="57" customFormat="1" x14ac:dyDescent="0.2">
      <c r="A1" s="57" t="s">
        <v>297</v>
      </c>
      <c r="B1" s="58"/>
      <c r="C1" s="58"/>
      <c r="D1" s="58"/>
      <c r="E1" s="58"/>
    </row>
    <row r="2" spans="1:6" s="82" customFormat="1" ht="12.95" customHeight="1" x14ac:dyDescent="0.2">
      <c r="B2" s="83"/>
      <c r="C2" s="83"/>
      <c r="D2" s="83"/>
      <c r="E2" s="83"/>
    </row>
    <row r="3" spans="1:6" s="57" customFormat="1" x14ac:dyDescent="0.2">
      <c r="A3" s="84" t="s">
        <v>298</v>
      </c>
      <c r="B3" s="87" t="s">
        <v>47</v>
      </c>
      <c r="C3" s="107" t="s">
        <v>401</v>
      </c>
      <c r="D3" s="29" t="s">
        <v>3</v>
      </c>
      <c r="E3" s="29" t="s">
        <v>48</v>
      </c>
      <c r="F3" s="22"/>
    </row>
    <row r="4" spans="1:6" x14ac:dyDescent="0.2">
      <c r="A4" s="88" t="s">
        <v>299</v>
      </c>
      <c r="B4" s="89" t="s">
        <v>95</v>
      </c>
      <c r="C4" s="142">
        <v>280</v>
      </c>
      <c r="D4" s="62"/>
      <c r="E4" s="151">
        <f>C4*D4</f>
        <v>0</v>
      </c>
    </row>
    <row r="5" spans="1:6" x14ac:dyDescent="0.2">
      <c r="A5" s="88" t="s">
        <v>300</v>
      </c>
      <c r="B5" s="94" t="s">
        <v>95</v>
      </c>
      <c r="C5" s="142">
        <v>380</v>
      </c>
      <c r="D5" s="62"/>
      <c r="E5" s="151">
        <f t="shared" ref="E5:E10" si="0">C5*D5</f>
        <v>0</v>
      </c>
    </row>
    <row r="6" spans="1:6" x14ac:dyDescent="0.2">
      <c r="A6" s="88" t="s">
        <v>301</v>
      </c>
      <c r="B6" s="94" t="s">
        <v>95</v>
      </c>
      <c r="C6" s="142">
        <v>570</v>
      </c>
      <c r="D6" s="62"/>
      <c r="E6" s="151">
        <f t="shared" si="0"/>
        <v>0</v>
      </c>
    </row>
    <row r="7" spans="1:6" x14ac:dyDescent="0.2">
      <c r="A7" s="88" t="s">
        <v>302</v>
      </c>
      <c r="B7" s="94" t="s">
        <v>95</v>
      </c>
      <c r="C7" s="142">
        <v>770</v>
      </c>
      <c r="D7" s="62"/>
      <c r="E7" s="151">
        <f t="shared" si="0"/>
        <v>0</v>
      </c>
    </row>
    <row r="8" spans="1:6" x14ac:dyDescent="0.2">
      <c r="A8" s="88" t="s">
        <v>303</v>
      </c>
      <c r="B8" s="94" t="s">
        <v>95</v>
      </c>
      <c r="C8" s="142">
        <v>1000</v>
      </c>
      <c r="D8" s="62"/>
      <c r="E8" s="151">
        <f t="shared" si="0"/>
        <v>0</v>
      </c>
    </row>
    <row r="9" spans="1:6" x14ac:dyDescent="0.2">
      <c r="A9" s="88" t="s">
        <v>304</v>
      </c>
      <c r="B9" s="94" t="s">
        <v>95</v>
      </c>
      <c r="C9" s="142">
        <v>1370</v>
      </c>
      <c r="D9" s="62"/>
      <c r="E9" s="151">
        <f t="shared" si="0"/>
        <v>0</v>
      </c>
    </row>
    <row r="10" spans="1:6" x14ac:dyDescent="0.2">
      <c r="A10" s="88" t="s">
        <v>305</v>
      </c>
      <c r="B10" s="94" t="s">
        <v>95</v>
      </c>
      <c r="C10" s="142">
        <v>2500</v>
      </c>
      <c r="D10" s="62"/>
      <c r="E10" s="151">
        <f t="shared" si="0"/>
        <v>0</v>
      </c>
    </row>
    <row r="11" spans="1:6" s="82" customFormat="1" x14ac:dyDescent="0.2">
      <c r="A11" s="103"/>
      <c r="B11" s="108"/>
      <c r="C11" s="106"/>
      <c r="D11" s="106"/>
      <c r="E11" s="83"/>
    </row>
    <row r="12" spans="1:6" ht="12" customHeight="1" x14ac:dyDescent="0.2">
      <c r="A12" s="228" t="s">
        <v>306</v>
      </c>
      <c r="B12" s="228"/>
      <c r="C12" s="228"/>
      <c r="D12" s="228"/>
      <c r="E12" s="152">
        <f>SUM(E4:E10)</f>
        <v>0</v>
      </c>
    </row>
    <row r="14" spans="1:6" x14ac:dyDescent="0.2">
      <c r="A14" s="12" t="s">
        <v>307</v>
      </c>
    </row>
  </sheetData>
  <sheetProtection selectLockedCells="1" selectUnlockedCells="1"/>
  <mergeCells count="1">
    <mergeCell ref="A12:D12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G11" sqref="G11"/>
    </sheetView>
  </sheetViews>
  <sheetFormatPr defaultRowHeight="12.75" x14ac:dyDescent="0.2"/>
  <cols>
    <col min="1" max="1" width="44.5703125" style="12" customWidth="1"/>
    <col min="2" max="3" width="9.28515625" style="13" customWidth="1"/>
    <col min="4" max="4" width="13.85546875" style="13" customWidth="1"/>
    <col min="5" max="5" width="13.85546875" style="12" customWidth="1"/>
    <col min="6" max="16384" width="9.140625" style="12"/>
  </cols>
  <sheetData>
    <row r="1" spans="1:5" s="57" customFormat="1" x14ac:dyDescent="0.2">
      <c r="A1" s="57" t="s">
        <v>308</v>
      </c>
      <c r="B1" s="58"/>
      <c r="C1" s="58"/>
      <c r="D1" s="58"/>
    </row>
    <row r="2" spans="1:5" s="82" customFormat="1" ht="12.75" customHeight="1" x14ac:dyDescent="0.2">
      <c r="B2" s="83"/>
      <c r="C2" s="83"/>
      <c r="D2" s="83"/>
    </row>
    <row r="3" spans="1:5" s="57" customFormat="1" x14ac:dyDescent="0.2">
      <c r="A3" s="84" t="s">
        <v>309</v>
      </c>
      <c r="B3" s="60" t="s">
        <v>47</v>
      </c>
      <c r="C3" s="60" t="s">
        <v>401</v>
      </c>
      <c r="D3" s="29" t="s">
        <v>3</v>
      </c>
      <c r="E3" s="29" t="s">
        <v>48</v>
      </c>
    </row>
    <row r="4" spans="1:5" x14ac:dyDescent="0.2">
      <c r="A4" s="88" t="s">
        <v>310</v>
      </c>
      <c r="B4" s="89" t="s">
        <v>311</v>
      </c>
      <c r="C4" s="142">
        <v>12</v>
      </c>
      <c r="D4" s="62"/>
      <c r="E4" s="151">
        <f>C4*D4</f>
        <v>0</v>
      </c>
    </row>
    <row r="5" spans="1:5" x14ac:dyDescent="0.2">
      <c r="A5" s="88" t="s">
        <v>312</v>
      </c>
      <c r="B5" s="94" t="s">
        <v>311</v>
      </c>
      <c r="C5" s="142">
        <v>15</v>
      </c>
      <c r="D5" s="62"/>
      <c r="E5" s="151">
        <f>C5*D5</f>
        <v>0</v>
      </c>
    </row>
    <row r="6" spans="1:5" x14ac:dyDescent="0.2">
      <c r="A6" s="88" t="s">
        <v>313</v>
      </c>
      <c r="B6" s="94" t="s">
        <v>311</v>
      </c>
      <c r="C6" s="142">
        <v>15</v>
      </c>
      <c r="D6" s="62"/>
      <c r="E6" s="151">
        <f>C6*D6</f>
        <v>0</v>
      </c>
    </row>
    <row r="7" spans="1:5" s="82" customFormat="1" x14ac:dyDescent="0.2">
      <c r="B7" s="83"/>
      <c r="C7" s="83"/>
      <c r="D7" s="83"/>
    </row>
    <row r="8" spans="1:5" ht="12" customHeight="1" x14ac:dyDescent="0.2">
      <c r="A8" s="227" t="s">
        <v>314</v>
      </c>
      <c r="B8" s="227"/>
      <c r="C8" s="227"/>
      <c r="D8" s="227"/>
      <c r="E8" s="152">
        <f>SUM(E4:E6)</f>
        <v>0</v>
      </c>
    </row>
    <row r="10" spans="1:5" x14ac:dyDescent="0.2">
      <c r="A10" s="12" t="s">
        <v>315</v>
      </c>
    </row>
  </sheetData>
  <sheetProtection selectLockedCells="1" selectUnlockedCells="1"/>
  <mergeCells count="1">
    <mergeCell ref="A8:D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opLeftCell="A3" workbookViewId="0">
      <selection activeCell="E26" activeCellId="1" sqref="E28 E4:E26"/>
    </sheetView>
  </sheetViews>
  <sheetFormatPr defaultRowHeight="12.75" x14ac:dyDescent="0.2"/>
  <cols>
    <col min="1" max="1" width="73.5703125" style="12" customWidth="1"/>
    <col min="2" max="2" width="9.28515625" style="13" customWidth="1"/>
    <col min="3" max="3" width="12.140625" style="13" bestFit="1" customWidth="1"/>
    <col min="4" max="4" width="14.140625" style="13" customWidth="1"/>
    <col min="5" max="5" width="14.140625" style="12" customWidth="1"/>
    <col min="6" max="16384" width="9.140625" style="12"/>
  </cols>
  <sheetData>
    <row r="1" spans="1:5" s="57" customFormat="1" x14ac:dyDescent="0.2">
      <c r="A1" s="57" t="s">
        <v>316</v>
      </c>
      <c r="B1" s="58"/>
      <c r="C1" s="58"/>
      <c r="D1" s="58"/>
    </row>
    <row r="2" spans="1:5" s="82" customFormat="1" ht="12.75" customHeight="1" x14ac:dyDescent="0.2">
      <c r="B2" s="83"/>
      <c r="C2" s="83"/>
      <c r="D2" s="83"/>
    </row>
    <row r="3" spans="1:5" s="57" customFormat="1" x14ac:dyDescent="0.2">
      <c r="A3" s="84" t="s">
        <v>317</v>
      </c>
      <c r="B3" s="60" t="s">
        <v>47</v>
      </c>
      <c r="C3" s="60" t="s">
        <v>401</v>
      </c>
      <c r="D3" s="29" t="s">
        <v>3</v>
      </c>
      <c r="E3" s="29" t="s">
        <v>48</v>
      </c>
    </row>
    <row r="4" spans="1:5" s="57" customFormat="1" ht="38.25" x14ac:dyDescent="0.2">
      <c r="A4" s="97" t="s">
        <v>318</v>
      </c>
      <c r="B4" s="17" t="s">
        <v>70</v>
      </c>
      <c r="C4" s="141">
        <v>1300</v>
      </c>
      <c r="D4" s="109"/>
      <c r="E4" s="151">
        <f t="shared" ref="E4:E9" si="0">C4*D4</f>
        <v>0</v>
      </c>
    </row>
    <row r="5" spans="1:5" s="57" customFormat="1" ht="38.25" x14ac:dyDescent="0.2">
      <c r="A5" s="97" t="s">
        <v>319</v>
      </c>
      <c r="B5" s="17" t="s">
        <v>70</v>
      </c>
      <c r="C5" s="141">
        <v>1600</v>
      </c>
      <c r="D5" s="109"/>
      <c r="E5" s="151">
        <f t="shared" si="0"/>
        <v>0</v>
      </c>
    </row>
    <row r="6" spans="1:5" s="57" customFormat="1" ht="38.25" x14ac:dyDescent="0.2">
      <c r="A6" s="97" t="s">
        <v>397</v>
      </c>
      <c r="B6" s="17" t="s">
        <v>70</v>
      </c>
      <c r="C6" s="141">
        <v>1900</v>
      </c>
      <c r="D6" s="109"/>
      <c r="E6" s="151">
        <f t="shared" si="0"/>
        <v>0</v>
      </c>
    </row>
    <row r="7" spans="1:5" s="57" customFormat="1" ht="38.25" x14ac:dyDescent="0.2">
      <c r="A7" s="97" t="s">
        <v>320</v>
      </c>
      <c r="B7" s="17" t="s">
        <v>70</v>
      </c>
      <c r="C7" s="141">
        <v>700</v>
      </c>
      <c r="D7" s="109"/>
      <c r="E7" s="151">
        <f t="shared" si="0"/>
        <v>0</v>
      </c>
    </row>
    <row r="8" spans="1:5" s="57" customFormat="1" ht="38.25" x14ac:dyDescent="0.2">
      <c r="A8" s="97" t="s">
        <v>321</v>
      </c>
      <c r="B8" s="17" t="s">
        <v>70</v>
      </c>
      <c r="C8" s="141">
        <v>800</v>
      </c>
      <c r="D8" s="109"/>
      <c r="E8" s="151">
        <f t="shared" si="0"/>
        <v>0</v>
      </c>
    </row>
    <row r="9" spans="1:5" s="57" customFormat="1" ht="38.25" x14ac:dyDescent="0.2">
      <c r="A9" s="97" t="s">
        <v>322</v>
      </c>
      <c r="B9" s="17" t="s">
        <v>70</v>
      </c>
      <c r="C9" s="141">
        <v>900</v>
      </c>
      <c r="D9" s="109"/>
      <c r="E9" s="151">
        <f t="shared" si="0"/>
        <v>0</v>
      </c>
    </row>
    <row r="10" spans="1:5" x14ac:dyDescent="0.2">
      <c r="A10" s="88" t="s">
        <v>323</v>
      </c>
      <c r="B10" s="94" t="s">
        <v>70</v>
      </c>
      <c r="C10" s="142">
        <v>336</v>
      </c>
      <c r="D10" s="42"/>
      <c r="E10" s="151">
        <f t="shared" ref="E10:E24" si="1">C10*D10</f>
        <v>0</v>
      </c>
    </row>
    <row r="11" spans="1:5" x14ac:dyDescent="0.2">
      <c r="A11" s="88" t="s">
        <v>324</v>
      </c>
      <c r="B11" s="94" t="s">
        <v>70</v>
      </c>
      <c r="C11" s="142">
        <v>735</v>
      </c>
      <c r="D11" s="42"/>
      <c r="E11" s="151">
        <f t="shared" si="1"/>
        <v>0</v>
      </c>
    </row>
    <row r="12" spans="1:5" x14ac:dyDescent="0.2">
      <c r="A12" s="88" t="s">
        <v>325</v>
      </c>
      <c r="B12" s="94" t="s">
        <v>70</v>
      </c>
      <c r="C12" s="142">
        <v>958</v>
      </c>
      <c r="D12" s="42"/>
      <c r="E12" s="151">
        <f t="shared" si="1"/>
        <v>0</v>
      </c>
    </row>
    <row r="13" spans="1:5" x14ac:dyDescent="0.2">
      <c r="A13" s="88" t="s">
        <v>326</v>
      </c>
      <c r="B13" s="94" t="s">
        <v>70</v>
      </c>
      <c r="C13" s="142">
        <v>1207</v>
      </c>
      <c r="D13" s="42"/>
      <c r="E13" s="151">
        <f t="shared" si="1"/>
        <v>0</v>
      </c>
    </row>
    <row r="14" spans="1:5" x14ac:dyDescent="0.2">
      <c r="A14" s="88" t="s">
        <v>327</v>
      </c>
      <c r="B14" s="94" t="s">
        <v>70</v>
      </c>
      <c r="C14" s="142">
        <v>1456</v>
      </c>
      <c r="D14" s="42"/>
      <c r="E14" s="151">
        <f t="shared" si="1"/>
        <v>0</v>
      </c>
    </row>
    <row r="15" spans="1:5" x14ac:dyDescent="0.2">
      <c r="A15" s="88" t="s">
        <v>328</v>
      </c>
      <c r="B15" s="94" t="s">
        <v>70</v>
      </c>
      <c r="C15" s="142">
        <v>3200</v>
      </c>
      <c r="D15" s="42"/>
      <c r="E15" s="151">
        <f t="shared" si="1"/>
        <v>0</v>
      </c>
    </row>
    <row r="16" spans="1:5" x14ac:dyDescent="0.2">
      <c r="A16" s="97" t="s">
        <v>329</v>
      </c>
      <c r="B16" s="94" t="s">
        <v>70</v>
      </c>
      <c r="C16" s="143">
        <v>513</v>
      </c>
      <c r="D16" s="42"/>
      <c r="E16" s="151">
        <f t="shared" si="1"/>
        <v>0</v>
      </c>
    </row>
    <row r="17" spans="1:5" x14ac:dyDescent="0.2">
      <c r="A17" s="97" t="s">
        <v>330</v>
      </c>
      <c r="B17" s="94" t="s">
        <v>70</v>
      </c>
      <c r="C17" s="143">
        <v>576</v>
      </c>
      <c r="D17" s="42"/>
      <c r="E17" s="151">
        <f t="shared" si="1"/>
        <v>0</v>
      </c>
    </row>
    <row r="18" spans="1:5" x14ac:dyDescent="0.2">
      <c r="A18" s="97" t="s">
        <v>331</v>
      </c>
      <c r="B18" s="94" t="s">
        <v>70</v>
      </c>
      <c r="C18" s="142">
        <v>1188</v>
      </c>
      <c r="D18" s="42"/>
      <c r="E18" s="151">
        <f t="shared" si="1"/>
        <v>0</v>
      </c>
    </row>
    <row r="19" spans="1:5" x14ac:dyDescent="0.2">
      <c r="A19" s="88" t="s">
        <v>332</v>
      </c>
      <c r="B19" s="94" t="s">
        <v>70</v>
      </c>
      <c r="C19" s="142">
        <v>80</v>
      </c>
      <c r="D19" s="42"/>
      <c r="E19" s="151">
        <f t="shared" si="1"/>
        <v>0</v>
      </c>
    </row>
    <row r="20" spans="1:5" x14ac:dyDescent="0.2">
      <c r="A20" s="88" t="s">
        <v>333</v>
      </c>
      <c r="B20" s="94" t="s">
        <v>70</v>
      </c>
      <c r="C20" s="142">
        <v>100</v>
      </c>
      <c r="D20" s="42"/>
      <c r="E20" s="151">
        <f t="shared" si="1"/>
        <v>0</v>
      </c>
    </row>
    <row r="21" spans="1:5" x14ac:dyDescent="0.2">
      <c r="A21" s="110" t="s">
        <v>334</v>
      </c>
      <c r="B21" s="89" t="s">
        <v>70</v>
      </c>
      <c r="C21" s="143">
        <v>15</v>
      </c>
      <c r="D21" s="42"/>
      <c r="E21" s="151">
        <f t="shared" si="1"/>
        <v>0</v>
      </c>
    </row>
    <row r="22" spans="1:5" x14ac:dyDescent="0.2">
      <c r="A22" s="110" t="s">
        <v>335</v>
      </c>
      <c r="B22" s="89" t="s">
        <v>70</v>
      </c>
      <c r="C22" s="143">
        <v>15</v>
      </c>
      <c r="D22" s="42"/>
      <c r="E22" s="151">
        <f t="shared" si="1"/>
        <v>0</v>
      </c>
    </row>
    <row r="23" spans="1:5" x14ac:dyDescent="0.2">
      <c r="A23" s="110" t="s">
        <v>336</v>
      </c>
      <c r="B23" s="89" t="s">
        <v>70</v>
      </c>
      <c r="C23" s="143">
        <v>80</v>
      </c>
      <c r="D23" s="42"/>
      <c r="E23" s="151">
        <f t="shared" si="1"/>
        <v>0</v>
      </c>
    </row>
    <row r="24" spans="1:5" x14ac:dyDescent="0.2">
      <c r="A24" s="110" t="s">
        <v>337</v>
      </c>
      <c r="B24" s="89" t="s">
        <v>70</v>
      </c>
      <c r="C24" s="143">
        <v>110</v>
      </c>
      <c r="D24" s="42"/>
      <c r="E24" s="151">
        <f t="shared" si="1"/>
        <v>0</v>
      </c>
    </row>
    <row r="25" spans="1:5" x14ac:dyDescent="0.2">
      <c r="A25" s="110" t="s">
        <v>338</v>
      </c>
      <c r="B25" s="89" t="s">
        <v>70</v>
      </c>
      <c r="C25" s="143">
        <v>90</v>
      </c>
      <c r="D25" s="42"/>
      <c r="E25" s="151">
        <f>C25*D25</f>
        <v>0</v>
      </c>
    </row>
    <row r="26" spans="1:5" x14ac:dyDescent="0.2">
      <c r="A26" s="97" t="s">
        <v>339</v>
      </c>
      <c r="B26" s="89" t="s">
        <v>70</v>
      </c>
      <c r="C26" s="143">
        <v>3000</v>
      </c>
      <c r="D26" s="42"/>
      <c r="E26" s="151">
        <f>C26*D26</f>
        <v>0</v>
      </c>
    </row>
    <row r="27" spans="1:5" x14ac:dyDescent="0.2">
      <c r="A27" s="111"/>
      <c r="B27" s="104"/>
      <c r="C27" s="104"/>
      <c r="D27" s="38"/>
      <c r="E27" s="112"/>
    </row>
    <row r="28" spans="1:5" ht="12" customHeight="1" x14ac:dyDescent="0.2">
      <c r="A28" s="227" t="s">
        <v>340</v>
      </c>
      <c r="B28" s="227"/>
      <c r="C28" s="227"/>
      <c r="D28" s="227"/>
      <c r="E28" s="152">
        <f>SUM(E4:E26)</f>
        <v>0</v>
      </c>
    </row>
  </sheetData>
  <sheetProtection selectLockedCells="1" selectUnlockedCells="1"/>
  <mergeCells count="1">
    <mergeCell ref="A28:D2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D4" sqref="D4"/>
    </sheetView>
  </sheetViews>
  <sheetFormatPr defaultRowHeight="12.75" x14ac:dyDescent="0.2"/>
  <cols>
    <col min="1" max="1" width="46.28515625" style="113" customWidth="1"/>
    <col min="2" max="2" width="9.28515625" style="114" customWidth="1"/>
    <col min="3" max="3" width="10.28515625" style="114" customWidth="1"/>
    <col min="4" max="4" width="12.140625" style="114" customWidth="1"/>
    <col min="5" max="5" width="14.5703125" style="113" customWidth="1"/>
    <col min="6" max="16384" width="9.140625" style="113"/>
  </cols>
  <sheetData>
    <row r="1" spans="1:5" s="115" customFormat="1" x14ac:dyDescent="0.2">
      <c r="A1" s="115" t="s">
        <v>341</v>
      </c>
      <c r="B1" s="116"/>
      <c r="C1" s="116"/>
      <c r="D1" s="116"/>
    </row>
    <row r="2" spans="1:5" s="112" customFormat="1" ht="12.75" customHeight="1" x14ac:dyDescent="0.2">
      <c r="B2" s="117"/>
      <c r="C2" s="117"/>
      <c r="D2" s="117"/>
    </row>
    <row r="3" spans="1:5" x14ac:dyDescent="0.2">
      <c r="A3" s="118" t="s">
        <v>342</v>
      </c>
      <c r="B3" s="119" t="s">
        <v>47</v>
      </c>
      <c r="C3" s="119" t="s">
        <v>401</v>
      </c>
      <c r="D3" s="29" t="s">
        <v>3</v>
      </c>
      <c r="E3" s="29" t="s">
        <v>48</v>
      </c>
    </row>
    <row r="4" spans="1:5" x14ac:dyDescent="0.2">
      <c r="A4" s="120" t="s">
        <v>343</v>
      </c>
      <c r="B4" s="121" t="s">
        <v>344</v>
      </c>
      <c r="C4" s="140">
        <v>75</v>
      </c>
      <c r="D4" s="62"/>
      <c r="E4" s="151">
        <f>C4*D4</f>
        <v>0</v>
      </c>
    </row>
    <row r="5" spans="1:5" s="112" customFormat="1" x14ac:dyDescent="0.2">
      <c r="B5" s="117"/>
      <c r="C5" s="117"/>
      <c r="D5" s="117"/>
    </row>
    <row r="6" spans="1:5" ht="12" customHeight="1" x14ac:dyDescent="0.2">
      <c r="A6" s="229" t="s">
        <v>345</v>
      </c>
      <c r="B6" s="229"/>
      <c r="C6" s="229"/>
      <c r="D6" s="229"/>
      <c r="E6" s="152">
        <f>SUM(E4:E5)</f>
        <v>0</v>
      </c>
    </row>
    <row r="8" spans="1:5" x14ac:dyDescent="0.2">
      <c r="A8" s="113" t="s">
        <v>346</v>
      </c>
    </row>
    <row r="9" spans="1:5" x14ac:dyDescent="0.2">
      <c r="A9" s="113" t="s">
        <v>347</v>
      </c>
    </row>
    <row r="10" spans="1:5" x14ac:dyDescent="0.2">
      <c r="A10" s="113" t="s">
        <v>348</v>
      </c>
    </row>
    <row r="11" spans="1:5" x14ac:dyDescent="0.2">
      <c r="A11" s="113" t="s">
        <v>349</v>
      </c>
    </row>
    <row r="12" spans="1:5" x14ac:dyDescent="0.2">
      <c r="A12" s="113" t="s">
        <v>350</v>
      </c>
    </row>
  </sheetData>
  <sheetProtection selectLockedCells="1" selectUnlockedCells="1"/>
  <mergeCells count="1">
    <mergeCell ref="A6:D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5"/>
  <sheetViews>
    <sheetView tabSelected="1" topLeftCell="A4" workbookViewId="0">
      <selection activeCell="D20" sqref="D20"/>
    </sheetView>
  </sheetViews>
  <sheetFormatPr defaultRowHeight="12.75" x14ac:dyDescent="0.2"/>
  <cols>
    <col min="1" max="1" width="68.5703125" style="12" customWidth="1"/>
    <col min="2" max="2" width="32.7109375" style="12" customWidth="1"/>
    <col min="3" max="3" width="14.5703125" style="12" customWidth="1"/>
    <col min="4" max="4" width="17.5703125" style="12" customWidth="1"/>
    <col min="5" max="16384" width="9.140625" style="12"/>
  </cols>
  <sheetData>
    <row r="2" spans="1:2" ht="14.1" customHeight="1" x14ac:dyDescent="0.2">
      <c r="A2" s="205" t="s">
        <v>25</v>
      </c>
      <c r="B2" s="205"/>
    </row>
    <row r="3" spans="1:2" ht="14.1" customHeight="1" x14ac:dyDescent="0.25">
      <c r="A3" s="206" t="s">
        <v>474</v>
      </c>
      <c r="B3" s="206"/>
    </row>
    <row r="4" spans="1:2" ht="15" x14ac:dyDescent="0.25">
      <c r="A4" s="15"/>
      <c r="B4" s="15"/>
    </row>
    <row r="5" spans="1:2" ht="14.1" customHeight="1" x14ac:dyDescent="0.2">
      <c r="A5" s="205" t="s">
        <v>26</v>
      </c>
      <c r="B5" s="205"/>
    </row>
    <row r="6" spans="1:2" ht="14.1" customHeight="1" x14ac:dyDescent="0.25">
      <c r="A6" s="206"/>
      <c r="B6" s="206"/>
    </row>
    <row r="8" spans="1:2" ht="15" x14ac:dyDescent="0.2">
      <c r="A8" s="126" t="s">
        <v>27</v>
      </c>
      <c r="B8" s="127">
        <f>Resumo!H19/1000</f>
        <v>284.39400000000001</v>
      </c>
    </row>
    <row r="9" spans="1:2" ht="15" x14ac:dyDescent="0.2">
      <c r="A9" s="126" t="s">
        <v>28</v>
      </c>
      <c r="B9" s="128">
        <f>Resumo!H21</f>
        <v>105</v>
      </c>
    </row>
    <row r="10" spans="1:2" ht="15" x14ac:dyDescent="0.2">
      <c r="A10" s="126" t="s">
        <v>30</v>
      </c>
      <c r="B10" s="129">
        <f>700*B8+300*B9</f>
        <v>230575.80000000002</v>
      </c>
    </row>
    <row r="11" spans="1:2" ht="15" x14ac:dyDescent="0.2">
      <c r="A11" s="126" t="s">
        <v>351</v>
      </c>
      <c r="B11" s="129">
        <f>1500*B8</f>
        <v>426591</v>
      </c>
    </row>
    <row r="12" spans="1:2" x14ac:dyDescent="0.2">
      <c r="B12" s="16"/>
    </row>
    <row r="13" spans="1:2" x14ac:dyDescent="0.2">
      <c r="B13" s="16"/>
    </row>
    <row r="14" spans="1:2" ht="24" customHeight="1" x14ac:dyDescent="0.2">
      <c r="A14" s="187" t="s">
        <v>29</v>
      </c>
      <c r="B14" s="189" t="s">
        <v>475</v>
      </c>
    </row>
    <row r="15" spans="1:2" x14ac:dyDescent="0.2">
      <c r="A15" s="188" t="s">
        <v>352</v>
      </c>
      <c r="B15" s="190">
        <v>7.4647346917297179</v>
      </c>
    </row>
    <row r="16" spans="1:2" x14ac:dyDescent="0.2">
      <c r="A16" s="188" t="s">
        <v>353</v>
      </c>
      <c r="B16" s="190">
        <v>4.463078686610829</v>
      </c>
    </row>
    <row r="19" spans="1:2" ht="25.5" customHeight="1" x14ac:dyDescent="0.2">
      <c r="A19" s="191" t="s">
        <v>31</v>
      </c>
      <c r="B19" s="192">
        <f>B10*B15</f>
        <v>1721187.1733333333</v>
      </c>
    </row>
    <row r="20" spans="1:2" ht="25.5" customHeight="1" x14ac:dyDescent="0.2">
      <c r="A20" s="191" t="s">
        <v>32</v>
      </c>
      <c r="B20" s="192">
        <f>B19/12</f>
        <v>143432.26444444444</v>
      </c>
    </row>
    <row r="21" spans="1:2" ht="25.5" customHeight="1" x14ac:dyDescent="0.2">
      <c r="A21" s="191" t="s">
        <v>402</v>
      </c>
      <c r="B21" s="192">
        <f>B11*B16</f>
        <v>1903909.2000000002</v>
      </c>
    </row>
    <row r="22" spans="1:2" ht="25.5" customHeight="1" x14ac:dyDescent="0.2">
      <c r="A22" s="191" t="s">
        <v>400</v>
      </c>
      <c r="B22" s="192">
        <v>300000</v>
      </c>
    </row>
    <row r="23" spans="1:2" ht="25.5" customHeight="1" x14ac:dyDescent="0.2">
      <c r="A23" s="191" t="s">
        <v>473</v>
      </c>
      <c r="B23" s="192">
        <f>B22+B19+B21</f>
        <v>3925096.3733333335</v>
      </c>
    </row>
    <row r="24" spans="1:2" ht="15.75" customHeight="1" x14ac:dyDescent="0.2">
      <c r="A24" s="13"/>
      <c r="B24" s="13"/>
    </row>
    <row r="25" spans="1:2" x14ac:dyDescent="0.2">
      <c r="A25" s="12" t="s">
        <v>403</v>
      </c>
    </row>
  </sheetData>
  <sheetProtection selectLockedCells="1" selectUnlockedCells="1"/>
  <mergeCells count="4">
    <mergeCell ref="A2:B2"/>
    <mergeCell ref="A3:B3"/>
    <mergeCell ref="A5:B5"/>
    <mergeCell ref="A6:B6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F8" sqref="F8"/>
    </sheetView>
  </sheetViews>
  <sheetFormatPr defaultRowHeight="12.75" x14ac:dyDescent="0.2"/>
  <cols>
    <col min="1" max="3" width="11.28515625" style="19" customWidth="1"/>
    <col min="4" max="4" width="13" style="19" customWidth="1"/>
    <col min="5" max="5" width="15.85546875" style="19" customWidth="1"/>
    <col min="6" max="6" width="17.5703125" style="19" customWidth="1"/>
    <col min="7" max="16384" width="9.140625" style="19"/>
  </cols>
  <sheetData>
    <row r="1" spans="1:6" s="21" customFormat="1" ht="16.5" customHeight="1" x14ac:dyDescent="0.2">
      <c r="A1" s="212" t="s">
        <v>33</v>
      </c>
      <c r="B1" s="212"/>
      <c r="C1" s="212"/>
      <c r="D1" s="212"/>
      <c r="E1" s="212"/>
      <c r="F1" s="212"/>
    </row>
    <row r="2" spans="1:6" s="22" customFormat="1" x14ac:dyDescent="0.2"/>
    <row r="3" spans="1:6" ht="12" customHeight="1" x14ac:dyDescent="0.2">
      <c r="A3" s="23" t="s">
        <v>34</v>
      </c>
      <c r="B3" s="24"/>
      <c r="C3" s="24"/>
      <c r="D3" s="25"/>
      <c r="E3" s="213"/>
      <c r="F3" s="213"/>
    </row>
    <row r="4" spans="1:6" s="21" customFormat="1" ht="12" customHeight="1" x14ac:dyDescent="0.2">
      <c r="A4" s="214" t="s">
        <v>35</v>
      </c>
      <c r="B4" s="214"/>
      <c r="C4" s="214"/>
      <c r="D4" s="214"/>
      <c r="E4" s="215"/>
      <c r="F4" s="215"/>
    </row>
    <row r="5" spans="1:6" s="21" customFormat="1" ht="12" customHeight="1" x14ac:dyDescent="0.2">
      <c r="A5" s="214" t="s">
        <v>36</v>
      </c>
      <c r="B5" s="214"/>
      <c r="C5" s="214"/>
      <c r="D5" s="214"/>
      <c r="E5" s="216"/>
      <c r="F5" s="216"/>
    </row>
    <row r="6" spans="1:6" s="21" customFormat="1" x14ac:dyDescent="0.2">
      <c r="A6" s="26"/>
      <c r="B6" s="26"/>
      <c r="C6" s="26"/>
      <c r="D6" s="26"/>
      <c r="E6" s="26"/>
      <c r="F6" s="26"/>
    </row>
    <row r="7" spans="1:6" s="21" customFormat="1" ht="12" customHeight="1" x14ac:dyDescent="0.2">
      <c r="A7" s="212" t="s">
        <v>37</v>
      </c>
      <c r="B7" s="212"/>
      <c r="C7" s="212"/>
      <c r="D7" s="212"/>
      <c r="E7" s="212"/>
      <c r="F7" s="212"/>
    </row>
    <row r="8" spans="1:6" s="21" customFormat="1" ht="12" customHeight="1" x14ac:dyDescent="0.2">
      <c r="A8" s="212"/>
      <c r="B8" s="212"/>
      <c r="C8" s="20" t="s">
        <v>398</v>
      </c>
      <c r="D8" s="27">
        <f>Valores!B15</f>
        <v>7.4647346917297179</v>
      </c>
      <c r="E8" s="20" t="s">
        <v>399</v>
      </c>
      <c r="F8" s="27">
        <f>Valores!B16</f>
        <v>4.463078686610829</v>
      </c>
    </row>
    <row r="9" spans="1:6" s="22" customFormat="1" ht="7.5" customHeight="1" x14ac:dyDescent="0.2">
      <c r="E9" s="28"/>
      <c r="F9" s="28"/>
    </row>
    <row r="10" spans="1:6" ht="12" customHeight="1" x14ac:dyDescent="0.2">
      <c r="A10" s="217" t="s">
        <v>38</v>
      </c>
      <c r="B10" s="217"/>
      <c r="C10" s="217"/>
      <c r="D10" s="217"/>
      <c r="E10" s="29" t="s">
        <v>39</v>
      </c>
      <c r="F10" s="29" t="s">
        <v>40</v>
      </c>
    </row>
    <row r="11" spans="1:6" ht="12" customHeight="1" x14ac:dyDescent="0.2">
      <c r="A11" s="208" t="str">
        <f>'Infra G 1'!A72</f>
        <v>INFRA G 1 : Canalização Subterrânea - Forn/Inst</v>
      </c>
      <c r="B11" s="208"/>
      <c r="C11" s="208"/>
      <c r="D11" s="208"/>
      <c r="E11" s="154">
        <f>'Infra G 1'!E72</f>
        <v>0</v>
      </c>
      <c r="F11" s="154">
        <f>F8*E11</f>
        <v>0</v>
      </c>
    </row>
    <row r="12" spans="1:6" ht="12" customHeight="1" x14ac:dyDescent="0.2">
      <c r="A12" s="208" t="str">
        <f>'Infra G 2'!A32:D32</f>
        <v>INFRA G 2 : Rede Aérea - Forn/Inst</v>
      </c>
      <c r="B12" s="208"/>
      <c r="C12" s="208"/>
      <c r="D12" s="208"/>
      <c r="E12" s="154">
        <f>'Infra G 2'!E32</f>
        <v>0</v>
      </c>
      <c r="F12" s="154">
        <f>F8*E12</f>
        <v>0</v>
      </c>
    </row>
    <row r="13" spans="1:6" ht="12" customHeight="1" x14ac:dyDescent="0.2">
      <c r="A13" s="208" t="str">
        <f>'Infra G 3'!A9:D9</f>
        <v>INFRA G 3 : Infraestrutura Interna - Forn/Inst</v>
      </c>
      <c r="B13" s="208"/>
      <c r="C13" s="208"/>
      <c r="D13" s="208"/>
      <c r="E13" s="154">
        <f>'Infra G 3'!E9</f>
        <v>0</v>
      </c>
      <c r="F13" s="154">
        <f>F8*E13</f>
        <v>0</v>
      </c>
    </row>
    <row r="14" spans="1:6" ht="12" customHeight="1" x14ac:dyDescent="0.2">
      <c r="A14" s="208" t="str">
        <f>'Infra G 4'!A16:D16</f>
        <v>INFRA G 4 : Proteção Elétrica - Forn/Inst</v>
      </c>
      <c r="B14" s="208"/>
      <c r="C14" s="208"/>
      <c r="D14" s="208"/>
      <c r="E14" s="154">
        <f>'Infra G 4'!E16</f>
        <v>0</v>
      </c>
      <c r="F14" s="154">
        <f>F8*E14</f>
        <v>0</v>
      </c>
    </row>
    <row r="15" spans="1:6" s="21" customFormat="1" ht="12" customHeight="1" x14ac:dyDescent="0.2">
      <c r="A15" s="209" t="s">
        <v>41</v>
      </c>
      <c r="B15" s="209"/>
      <c r="C15" s="209"/>
      <c r="D15" s="209"/>
      <c r="E15" s="155">
        <f>SUM(E11:E14)</f>
        <v>0</v>
      </c>
      <c r="F15" s="155">
        <f>SUM(F11:F14)</f>
        <v>0</v>
      </c>
    </row>
    <row r="16" spans="1:6" s="22" customFormat="1" ht="6.75" customHeight="1" x14ac:dyDescent="0.2">
      <c r="E16" s="30"/>
    </row>
    <row r="17" spans="1:6" ht="12" customHeight="1" x14ac:dyDescent="0.2">
      <c r="A17" s="210" t="s">
        <v>42</v>
      </c>
      <c r="B17" s="210"/>
      <c r="C17" s="210"/>
      <c r="D17" s="210"/>
      <c r="E17" s="32" t="s">
        <v>43</v>
      </c>
      <c r="F17" s="29" t="s">
        <v>40</v>
      </c>
    </row>
    <row r="18" spans="1:6" ht="12" customHeight="1" x14ac:dyDescent="0.2">
      <c r="A18" s="208" t="str">
        <f>'Rede G 1'!A26:D26</f>
        <v>REDE G 1 : Cordões Ópticos - Forn/Inst</v>
      </c>
      <c r="B18" s="208"/>
      <c r="C18" s="208"/>
      <c r="D18" s="208"/>
      <c r="E18" s="154">
        <f>'Rede G 1'!E26</f>
        <v>0</v>
      </c>
      <c r="F18" s="154">
        <f>F8*E18</f>
        <v>0</v>
      </c>
    </row>
    <row r="19" spans="1:6" ht="12" customHeight="1" x14ac:dyDescent="0.2">
      <c r="A19" s="208" t="str">
        <f>'Rede G 2'!A134:F134</f>
        <v>REDE G 2 : Cabos Ópticos - Forn/Inst</v>
      </c>
      <c r="B19" s="208"/>
      <c r="C19" s="208"/>
      <c r="D19" s="208"/>
      <c r="E19" s="154">
        <f>'Rede G 2'!G134</f>
        <v>0</v>
      </c>
      <c r="F19" s="154">
        <f>F8*E19</f>
        <v>0</v>
      </c>
    </row>
    <row r="20" spans="1:6" ht="12" customHeight="1" x14ac:dyDescent="0.2">
      <c r="A20" s="208" t="str">
        <f>'Rede G 3'!A19:D19</f>
        <v>REDE G 3 : Cabos Ópticos - Emenda</v>
      </c>
      <c r="B20" s="208"/>
      <c r="C20" s="208"/>
      <c r="D20" s="208"/>
      <c r="E20" s="154">
        <f>'Rede G 3'!E19</f>
        <v>0</v>
      </c>
      <c r="F20" s="154">
        <f>F8*E20</f>
        <v>0</v>
      </c>
    </row>
    <row r="21" spans="1:6" ht="12" customHeight="1" x14ac:dyDescent="0.2">
      <c r="A21" s="208" t="str">
        <f>'Rede G 4'!A12:D12</f>
        <v>REDE G 4 : Cabos Ópticos - Terminação</v>
      </c>
      <c r="B21" s="208"/>
      <c r="C21" s="208"/>
      <c r="D21" s="208"/>
      <c r="E21" s="154">
        <f>'Rede G 4'!E12</f>
        <v>0</v>
      </c>
      <c r="F21" s="154">
        <f>F8*E21</f>
        <v>0</v>
      </c>
    </row>
    <row r="22" spans="1:6" ht="12" customHeight="1" x14ac:dyDescent="0.2">
      <c r="A22" s="208" t="str">
        <f>'Rede G 5'!A8:D8</f>
        <v>REDE G 5 : Cabos Ópticos - Testes</v>
      </c>
      <c r="B22" s="208"/>
      <c r="C22" s="208"/>
      <c r="D22" s="208"/>
      <c r="E22" s="154">
        <f>'Rede G 5'!E8</f>
        <v>0</v>
      </c>
      <c r="F22" s="154">
        <f>F8*E22</f>
        <v>0</v>
      </c>
    </row>
    <row r="23" spans="1:6" ht="12" customHeight="1" x14ac:dyDescent="0.2">
      <c r="A23" s="208" t="str">
        <f>'Rede G 6'!A28:D28</f>
        <v>REDE G 6 : Equipamentos Passivos - Forn/Inst</v>
      </c>
      <c r="B23" s="208"/>
      <c r="C23" s="208"/>
      <c r="D23" s="208"/>
      <c r="E23" s="154">
        <f>'Rede G 6'!E28</f>
        <v>0</v>
      </c>
      <c r="F23" s="154">
        <f>F8*E23</f>
        <v>0</v>
      </c>
    </row>
    <row r="24" spans="1:6" ht="12" customHeight="1" x14ac:dyDescent="0.2">
      <c r="A24" s="208" t="str">
        <f>'Rede G 7'!A6:D6</f>
        <v>REDE G 7 : Cadastro</v>
      </c>
      <c r="B24" s="208"/>
      <c r="C24" s="208"/>
      <c r="D24" s="208"/>
      <c r="E24" s="154">
        <f>'Rede G 7'!E4</f>
        <v>0</v>
      </c>
      <c r="F24" s="154">
        <f>F8*E24</f>
        <v>0</v>
      </c>
    </row>
    <row r="25" spans="1:6" s="21" customFormat="1" ht="12" customHeight="1" x14ac:dyDescent="0.2">
      <c r="A25" s="211" t="s">
        <v>41</v>
      </c>
      <c r="B25" s="211"/>
      <c r="C25" s="211"/>
      <c r="D25" s="211"/>
      <c r="E25" s="155">
        <f>SUM(E18:E24)</f>
        <v>0</v>
      </c>
      <c r="F25" s="155">
        <f>SUM(F18:F24)</f>
        <v>0</v>
      </c>
    </row>
    <row r="26" spans="1:6" s="33" customFormat="1" x14ac:dyDescent="0.2">
      <c r="E26" s="34"/>
    </row>
    <row r="27" spans="1:6" ht="12" customHeight="1" x14ac:dyDescent="0.2">
      <c r="A27" s="207" t="s">
        <v>44</v>
      </c>
      <c r="B27" s="207"/>
      <c r="C27" s="207"/>
      <c r="D27" s="207"/>
      <c r="E27" s="155">
        <f>E15+E25</f>
        <v>0</v>
      </c>
      <c r="F27" s="155">
        <f>F15+F25</f>
        <v>0</v>
      </c>
    </row>
    <row r="30" spans="1:6" x14ac:dyDescent="0.2">
      <c r="E30" s="35"/>
    </row>
  </sheetData>
  <sheetProtection selectLockedCells="1" selectUnlockedCells="1"/>
  <mergeCells count="24">
    <mergeCell ref="A13:D13"/>
    <mergeCell ref="A1:F1"/>
    <mergeCell ref="E3:F3"/>
    <mergeCell ref="A4:D4"/>
    <mergeCell ref="E4:F4"/>
    <mergeCell ref="A5:D5"/>
    <mergeCell ref="E5:F5"/>
    <mergeCell ref="A7:F7"/>
    <mergeCell ref="A8:B8"/>
    <mergeCell ref="A10:D10"/>
    <mergeCell ref="A11:D11"/>
    <mergeCell ref="A12:D12"/>
    <mergeCell ref="A27:D27"/>
    <mergeCell ref="A14:D14"/>
    <mergeCell ref="A15:D15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workbookViewId="0">
      <selection activeCell="C5" sqref="C5"/>
    </sheetView>
  </sheetViews>
  <sheetFormatPr defaultRowHeight="12.75" x14ac:dyDescent="0.2"/>
  <cols>
    <col min="1" max="1" width="61" style="33" customWidth="1"/>
    <col min="2" max="2" width="9.28515625" style="36" customWidth="1"/>
    <col min="3" max="3" width="12.140625" style="36" bestFit="1" customWidth="1"/>
    <col min="4" max="4" width="13.28515625" style="36" customWidth="1"/>
    <col min="5" max="5" width="13.28515625" style="33" customWidth="1"/>
    <col min="6" max="6" width="2.5703125" style="33" customWidth="1"/>
    <col min="7" max="16384" width="9.140625" style="33"/>
  </cols>
  <sheetData>
    <row r="1" spans="1:5" x14ac:dyDescent="0.2">
      <c r="A1" s="22" t="s">
        <v>45</v>
      </c>
    </row>
    <row r="2" spans="1:5" s="37" customFormat="1" ht="12.75" customHeight="1" x14ac:dyDescent="0.2">
      <c r="B2" s="38"/>
      <c r="C2" s="38"/>
      <c r="D2" s="38"/>
    </row>
    <row r="3" spans="1:5" s="22" customFormat="1" ht="25.5" x14ac:dyDescent="0.2">
      <c r="A3" s="39" t="s">
        <v>46</v>
      </c>
      <c r="B3" s="31" t="s">
        <v>47</v>
      </c>
      <c r="C3" s="31" t="s">
        <v>401</v>
      </c>
      <c r="D3" s="29" t="s">
        <v>3</v>
      </c>
      <c r="E3" s="29" t="s">
        <v>48</v>
      </c>
    </row>
    <row r="4" spans="1:5" x14ac:dyDescent="0.2">
      <c r="A4" s="40" t="s">
        <v>49</v>
      </c>
      <c r="B4" s="11" t="s">
        <v>50</v>
      </c>
      <c r="C4" s="159">
        <v>72</v>
      </c>
      <c r="D4" s="42"/>
      <c r="E4" s="154">
        <f>C4*D4</f>
        <v>0</v>
      </c>
    </row>
    <row r="5" spans="1:5" x14ac:dyDescent="0.2">
      <c r="A5" s="40" t="s">
        <v>51</v>
      </c>
      <c r="B5" s="11" t="s">
        <v>50</v>
      </c>
      <c r="C5" s="159">
        <v>86</v>
      </c>
      <c r="D5" s="42"/>
      <c r="E5" s="154">
        <f>C5*D5</f>
        <v>0</v>
      </c>
    </row>
    <row r="6" spans="1:5" x14ac:dyDescent="0.2">
      <c r="A6" s="43" t="s">
        <v>52</v>
      </c>
      <c r="B6" s="44" t="s">
        <v>50</v>
      </c>
      <c r="C6" s="160">
        <v>99</v>
      </c>
      <c r="D6" s="42"/>
      <c r="E6" s="161">
        <f>C6*D6</f>
        <v>0</v>
      </c>
    </row>
    <row r="7" spans="1:5" s="37" customFormat="1" x14ac:dyDescent="0.2">
      <c r="A7" s="45"/>
      <c r="B7" s="46"/>
      <c r="C7" s="46"/>
      <c r="D7" s="46"/>
      <c r="E7" s="46"/>
    </row>
    <row r="8" spans="1:5" s="22" customFormat="1" ht="25.5" x14ac:dyDescent="0.2">
      <c r="A8" s="47" t="s">
        <v>53</v>
      </c>
      <c r="B8" s="48" t="s">
        <v>47</v>
      </c>
      <c r="C8" s="48" t="s">
        <v>401</v>
      </c>
      <c r="D8" s="29" t="s">
        <v>3</v>
      </c>
      <c r="E8" s="29" t="s">
        <v>48</v>
      </c>
    </row>
    <row r="9" spans="1:5" x14ac:dyDescent="0.2">
      <c r="A9" s="40" t="s">
        <v>49</v>
      </c>
      <c r="B9" s="11" t="s">
        <v>50</v>
      </c>
      <c r="C9" s="159">
        <v>55</v>
      </c>
      <c r="D9" s="42"/>
      <c r="E9" s="154">
        <f>C9*D9</f>
        <v>0</v>
      </c>
    </row>
    <row r="10" spans="1:5" x14ac:dyDescent="0.2">
      <c r="A10" s="40" t="s">
        <v>51</v>
      </c>
      <c r="B10" s="11" t="s">
        <v>50</v>
      </c>
      <c r="C10" s="159">
        <v>65</v>
      </c>
      <c r="D10" s="42"/>
      <c r="E10" s="154">
        <f>C10*D10</f>
        <v>0</v>
      </c>
    </row>
    <row r="11" spans="1:5" x14ac:dyDescent="0.2">
      <c r="A11" s="40" t="s">
        <v>52</v>
      </c>
      <c r="B11" s="11" t="s">
        <v>50</v>
      </c>
      <c r="C11" s="159">
        <v>82</v>
      </c>
      <c r="D11" s="42"/>
      <c r="E11" s="154">
        <f>C11*D11</f>
        <v>0</v>
      </c>
    </row>
    <row r="12" spans="1:5" s="37" customFormat="1" x14ac:dyDescent="0.2">
      <c r="B12" s="38"/>
      <c r="C12" s="38"/>
      <c r="D12" s="38"/>
      <c r="E12" s="49"/>
    </row>
    <row r="13" spans="1:5" s="22" customFormat="1" x14ac:dyDescent="0.2">
      <c r="A13" s="50" t="s">
        <v>54</v>
      </c>
      <c r="B13" s="31" t="s">
        <v>47</v>
      </c>
      <c r="C13" s="31" t="s">
        <v>401</v>
      </c>
      <c r="D13" s="29" t="s">
        <v>3</v>
      </c>
      <c r="E13" s="29" t="s">
        <v>48</v>
      </c>
    </row>
    <row r="14" spans="1:5" x14ac:dyDescent="0.2">
      <c r="A14" s="40" t="s">
        <v>55</v>
      </c>
      <c r="B14" s="11" t="s">
        <v>50</v>
      </c>
      <c r="C14" s="159">
        <v>80</v>
      </c>
      <c r="D14" s="42"/>
      <c r="E14" s="154">
        <f>C14*D14</f>
        <v>0</v>
      </c>
    </row>
    <row r="15" spans="1:5" x14ac:dyDescent="0.2">
      <c r="A15" s="40" t="s">
        <v>56</v>
      </c>
      <c r="B15" s="11" t="s">
        <v>50</v>
      </c>
      <c r="C15" s="159">
        <v>90</v>
      </c>
      <c r="D15" s="42"/>
      <c r="E15" s="154">
        <f>C15*D15</f>
        <v>0</v>
      </c>
    </row>
    <row r="16" spans="1:5" ht="13.5" customHeight="1" x14ac:dyDescent="0.2">
      <c r="A16" s="40" t="s">
        <v>57</v>
      </c>
      <c r="B16" s="11" t="s">
        <v>50</v>
      </c>
      <c r="C16" s="159">
        <v>102</v>
      </c>
      <c r="D16" s="42"/>
      <c r="E16" s="154">
        <f>C16*D16</f>
        <v>0</v>
      </c>
    </row>
    <row r="17" spans="1:7" x14ac:dyDescent="0.2">
      <c r="A17" s="40" t="s">
        <v>58</v>
      </c>
      <c r="B17" s="41" t="s">
        <v>50</v>
      </c>
      <c r="C17" s="159">
        <v>132</v>
      </c>
      <c r="D17" s="42"/>
      <c r="E17" s="162">
        <f>C17*D17</f>
        <v>0</v>
      </c>
    </row>
    <row r="18" spans="1:7" s="37" customFormat="1" x14ac:dyDescent="0.2">
      <c r="B18" s="38"/>
      <c r="C18" s="38"/>
      <c r="D18" s="38"/>
      <c r="E18" s="49"/>
    </row>
    <row r="19" spans="1:7" s="22" customFormat="1" ht="25.5" x14ac:dyDescent="0.2">
      <c r="A19" s="51" t="s">
        <v>59</v>
      </c>
      <c r="B19" s="31" t="s">
        <v>47</v>
      </c>
      <c r="C19" s="31" t="s">
        <v>401</v>
      </c>
      <c r="D19" s="29" t="s">
        <v>3</v>
      </c>
      <c r="E19" s="29" t="s">
        <v>48</v>
      </c>
    </row>
    <row r="20" spans="1:7" x14ac:dyDescent="0.2">
      <c r="A20" s="40" t="s">
        <v>56</v>
      </c>
      <c r="B20" s="52" t="s">
        <v>50</v>
      </c>
      <c r="C20" s="163">
        <v>65</v>
      </c>
      <c r="D20" s="42"/>
      <c r="E20" s="154">
        <f>C20*D20</f>
        <v>0</v>
      </c>
    </row>
    <row r="21" spans="1:7" x14ac:dyDescent="0.2">
      <c r="A21" s="40" t="s">
        <v>57</v>
      </c>
      <c r="B21" s="52" t="s">
        <v>50</v>
      </c>
      <c r="C21" s="163">
        <v>75</v>
      </c>
      <c r="D21" s="42"/>
      <c r="E21" s="154">
        <f>C21*D21</f>
        <v>0</v>
      </c>
    </row>
    <row r="22" spans="1:7" x14ac:dyDescent="0.2">
      <c r="A22" s="40" t="s">
        <v>58</v>
      </c>
      <c r="B22" s="52" t="s">
        <v>50</v>
      </c>
      <c r="C22" s="163">
        <v>84</v>
      </c>
      <c r="D22" s="42"/>
      <c r="E22" s="154">
        <f>C22*D22</f>
        <v>0</v>
      </c>
    </row>
    <row r="23" spans="1:7" x14ac:dyDescent="0.2">
      <c r="A23" s="37"/>
      <c r="B23" s="38"/>
      <c r="C23" s="38"/>
      <c r="D23" s="38"/>
      <c r="E23" s="49"/>
    </row>
    <row r="24" spans="1:7" ht="25.5" x14ac:dyDescent="0.2">
      <c r="A24" s="51" t="s">
        <v>60</v>
      </c>
      <c r="B24" s="31" t="s">
        <v>47</v>
      </c>
      <c r="C24" s="31" t="s">
        <v>401</v>
      </c>
      <c r="D24" s="29" t="s">
        <v>3</v>
      </c>
      <c r="E24" s="29" t="s">
        <v>48</v>
      </c>
    </row>
    <row r="25" spans="1:7" x14ac:dyDescent="0.2">
      <c r="A25" s="40" t="s">
        <v>56</v>
      </c>
      <c r="B25" s="52" t="s">
        <v>50</v>
      </c>
      <c r="C25" s="163">
        <v>50</v>
      </c>
      <c r="D25" s="42"/>
      <c r="E25" s="154">
        <f>C25*D25</f>
        <v>0</v>
      </c>
    </row>
    <row r="26" spans="1:7" s="37" customFormat="1" x14ac:dyDescent="0.2">
      <c r="A26" s="40" t="s">
        <v>57</v>
      </c>
      <c r="B26" s="52" t="s">
        <v>50</v>
      </c>
      <c r="C26" s="163">
        <v>60</v>
      </c>
      <c r="D26" s="42"/>
      <c r="E26" s="154">
        <f>C26*D26</f>
        <v>0</v>
      </c>
    </row>
    <row r="27" spans="1:7" s="22" customFormat="1" x14ac:dyDescent="0.2">
      <c r="A27" s="40" t="s">
        <v>58</v>
      </c>
      <c r="B27" s="52" t="s">
        <v>50</v>
      </c>
      <c r="C27" s="163">
        <v>68</v>
      </c>
      <c r="D27" s="42"/>
      <c r="E27" s="154">
        <f>C27*D27</f>
        <v>0</v>
      </c>
      <c r="G27" s="165"/>
    </row>
    <row r="28" spans="1:7" x14ac:dyDescent="0.2">
      <c r="A28" s="37"/>
      <c r="B28" s="38"/>
      <c r="C28" s="38"/>
      <c r="D28" s="38"/>
      <c r="E28" s="49"/>
    </row>
    <row r="29" spans="1:7" ht="25.5" x14ac:dyDescent="0.2">
      <c r="A29" s="50" t="s">
        <v>61</v>
      </c>
      <c r="B29" s="31" t="s">
        <v>47</v>
      </c>
      <c r="C29" s="31" t="s">
        <v>401</v>
      </c>
      <c r="D29" s="29" t="s">
        <v>3</v>
      </c>
      <c r="E29" s="29" t="s">
        <v>48</v>
      </c>
    </row>
    <row r="30" spans="1:7" x14ac:dyDescent="0.2">
      <c r="A30" s="40" t="s">
        <v>49</v>
      </c>
      <c r="B30" s="11" t="s">
        <v>50</v>
      </c>
      <c r="C30" s="159">
        <v>60</v>
      </c>
      <c r="D30" s="42"/>
      <c r="E30" s="154">
        <f>C30*D30</f>
        <v>0</v>
      </c>
    </row>
    <row r="31" spans="1:7" s="37" customFormat="1" x14ac:dyDescent="0.2">
      <c r="B31" s="38"/>
      <c r="C31" s="38"/>
      <c r="D31" s="38"/>
      <c r="E31" s="164"/>
    </row>
    <row r="32" spans="1:7" s="22" customFormat="1" x14ac:dyDescent="0.2">
      <c r="A32" s="50" t="s">
        <v>62</v>
      </c>
      <c r="B32" s="31" t="s">
        <v>47</v>
      </c>
      <c r="C32" s="31" t="s">
        <v>401</v>
      </c>
      <c r="D32" s="29" t="s">
        <v>3</v>
      </c>
      <c r="E32" s="29" t="s">
        <v>48</v>
      </c>
    </row>
    <row r="33" spans="1:5" x14ac:dyDescent="0.2">
      <c r="A33" s="40" t="s">
        <v>63</v>
      </c>
      <c r="B33" s="11" t="s">
        <v>64</v>
      </c>
      <c r="C33" s="159">
        <v>600</v>
      </c>
      <c r="D33" s="42"/>
      <c r="E33" s="154">
        <f>C33*D33</f>
        <v>0</v>
      </c>
    </row>
    <row r="34" spans="1:5" x14ac:dyDescent="0.2">
      <c r="A34" s="40" t="s">
        <v>65</v>
      </c>
      <c r="B34" s="11" t="s">
        <v>64</v>
      </c>
      <c r="C34" s="159">
        <v>790</v>
      </c>
      <c r="D34" s="42"/>
      <c r="E34" s="154">
        <f>C34*D34</f>
        <v>0</v>
      </c>
    </row>
    <row r="35" spans="1:5" x14ac:dyDescent="0.2">
      <c r="A35" s="40" t="s">
        <v>66</v>
      </c>
      <c r="B35" s="11" t="s">
        <v>64</v>
      </c>
      <c r="C35" s="159">
        <v>1400</v>
      </c>
      <c r="D35" s="42"/>
      <c r="E35" s="154">
        <f>C35*D35</f>
        <v>0</v>
      </c>
    </row>
    <row r="36" spans="1:5" x14ac:dyDescent="0.2">
      <c r="A36" s="40" t="s">
        <v>67</v>
      </c>
      <c r="B36" s="11" t="s">
        <v>64</v>
      </c>
      <c r="C36" s="159">
        <v>3250</v>
      </c>
      <c r="D36" s="42"/>
      <c r="E36" s="154">
        <f>C36*D36</f>
        <v>0</v>
      </c>
    </row>
    <row r="37" spans="1:5" s="37" customFormat="1" x14ac:dyDescent="0.2">
      <c r="B37" s="53"/>
      <c r="C37" s="53"/>
      <c r="D37" s="53"/>
      <c r="E37" s="54"/>
    </row>
    <row r="38" spans="1:5" s="22" customFormat="1" x14ac:dyDescent="0.2">
      <c r="A38" s="50" t="s">
        <v>68</v>
      </c>
      <c r="B38" s="31" t="s">
        <v>47</v>
      </c>
      <c r="C38" s="31" t="s">
        <v>401</v>
      </c>
      <c r="D38" s="29" t="s">
        <v>3</v>
      </c>
      <c r="E38" s="29" t="s">
        <v>48</v>
      </c>
    </row>
    <row r="39" spans="1:5" x14ac:dyDescent="0.2">
      <c r="A39" s="40" t="s">
        <v>69</v>
      </c>
      <c r="B39" s="11" t="s">
        <v>70</v>
      </c>
      <c r="C39" s="159">
        <v>80</v>
      </c>
      <c r="D39" s="42"/>
      <c r="E39" s="154">
        <f>C39*D39</f>
        <v>0</v>
      </c>
    </row>
    <row r="40" spans="1:5" s="37" customFormat="1" x14ac:dyDescent="0.2">
      <c r="B40" s="53"/>
      <c r="C40" s="53"/>
      <c r="D40" s="53"/>
      <c r="E40" s="54"/>
    </row>
    <row r="41" spans="1:5" s="22" customFormat="1" x14ac:dyDescent="0.2">
      <c r="A41" s="50" t="s">
        <v>71</v>
      </c>
      <c r="B41" s="31" t="s">
        <v>47</v>
      </c>
      <c r="C41" s="31" t="s">
        <v>401</v>
      </c>
      <c r="D41" s="29" t="s">
        <v>3</v>
      </c>
      <c r="E41" s="29" t="s">
        <v>48</v>
      </c>
    </row>
    <row r="42" spans="1:5" x14ac:dyDescent="0.2">
      <c r="A42" s="40" t="s">
        <v>72</v>
      </c>
      <c r="B42" s="11" t="s">
        <v>70</v>
      </c>
      <c r="C42" s="159">
        <v>400</v>
      </c>
      <c r="D42" s="42"/>
      <c r="E42" s="154">
        <f>C42*D42</f>
        <v>0</v>
      </c>
    </row>
    <row r="43" spans="1:5" x14ac:dyDescent="0.2">
      <c r="A43" s="37"/>
      <c r="B43" s="55"/>
      <c r="C43" s="7"/>
      <c r="D43" s="38"/>
      <c r="E43" s="56"/>
    </row>
    <row r="44" spans="1:5" x14ac:dyDescent="0.2">
      <c r="A44" s="39" t="s">
        <v>73</v>
      </c>
      <c r="B44" s="31" t="s">
        <v>47</v>
      </c>
      <c r="C44" s="31" t="s">
        <v>401</v>
      </c>
      <c r="D44" s="29" t="s">
        <v>3</v>
      </c>
      <c r="E44" s="29" t="s">
        <v>48</v>
      </c>
    </row>
    <row r="45" spans="1:5" ht="14.25" x14ac:dyDescent="0.2">
      <c r="A45" s="40" t="s">
        <v>74</v>
      </c>
      <c r="B45" s="11" t="s">
        <v>75</v>
      </c>
      <c r="C45" s="159">
        <v>250</v>
      </c>
      <c r="D45" s="42"/>
      <c r="E45" s="154">
        <f t="shared" ref="E45:E70" si="0">C45*D45</f>
        <v>0</v>
      </c>
    </row>
    <row r="46" spans="1:5" s="37" customFormat="1" ht="14.25" x14ac:dyDescent="0.2">
      <c r="A46" s="40" t="s">
        <v>76</v>
      </c>
      <c r="B46" s="11" t="s">
        <v>77</v>
      </c>
      <c r="C46" s="159">
        <v>6</v>
      </c>
      <c r="D46" s="42"/>
      <c r="E46" s="154">
        <f t="shared" si="0"/>
        <v>0</v>
      </c>
    </row>
    <row r="47" spans="1:5" s="22" customFormat="1" ht="14.25" x14ac:dyDescent="0.2">
      <c r="A47" s="40" t="s">
        <v>78</v>
      </c>
      <c r="B47" s="11" t="s">
        <v>77</v>
      </c>
      <c r="C47" s="159">
        <v>19</v>
      </c>
      <c r="D47" s="42"/>
      <c r="E47" s="154">
        <f t="shared" si="0"/>
        <v>0</v>
      </c>
    </row>
    <row r="48" spans="1:5" ht="14.25" x14ac:dyDescent="0.2">
      <c r="A48" s="40" t="s">
        <v>79</v>
      </c>
      <c r="B48" s="11" t="s">
        <v>77</v>
      </c>
      <c r="C48" s="159">
        <v>11</v>
      </c>
      <c r="D48" s="42"/>
      <c r="E48" s="154">
        <f t="shared" si="0"/>
        <v>0</v>
      </c>
    </row>
    <row r="49" spans="1:5" s="37" customFormat="1" ht="14.25" x14ac:dyDescent="0.2">
      <c r="A49" s="40" t="s">
        <v>80</v>
      </c>
      <c r="B49" s="11" t="s">
        <v>77</v>
      </c>
      <c r="C49" s="159">
        <v>13</v>
      </c>
      <c r="D49" s="42"/>
      <c r="E49" s="154">
        <f t="shared" si="0"/>
        <v>0</v>
      </c>
    </row>
    <row r="50" spans="1:5" s="22" customFormat="1" ht="14.25" x14ac:dyDescent="0.2">
      <c r="A50" s="40" t="s">
        <v>81</v>
      </c>
      <c r="B50" s="11" t="s">
        <v>77</v>
      </c>
      <c r="C50" s="159">
        <v>12</v>
      </c>
      <c r="D50" s="42"/>
      <c r="E50" s="154">
        <f t="shared" si="0"/>
        <v>0</v>
      </c>
    </row>
    <row r="51" spans="1:5" ht="14.25" x14ac:dyDescent="0.2">
      <c r="A51" s="40" t="s">
        <v>82</v>
      </c>
      <c r="B51" s="11" t="s">
        <v>75</v>
      </c>
      <c r="C51" s="159">
        <v>200</v>
      </c>
      <c r="D51" s="42"/>
      <c r="E51" s="154">
        <f t="shared" si="0"/>
        <v>0</v>
      </c>
    </row>
    <row r="52" spans="1:5" ht="14.25" x14ac:dyDescent="0.2">
      <c r="A52" s="40" t="s">
        <v>83</v>
      </c>
      <c r="B52" s="11" t="s">
        <v>75</v>
      </c>
      <c r="C52" s="159">
        <v>150</v>
      </c>
      <c r="D52" s="42"/>
      <c r="E52" s="154">
        <f t="shared" si="0"/>
        <v>0</v>
      </c>
    </row>
    <row r="53" spans="1:5" ht="14.25" x14ac:dyDescent="0.2">
      <c r="A53" s="40" t="s">
        <v>84</v>
      </c>
      <c r="B53" s="11" t="s">
        <v>75</v>
      </c>
      <c r="C53" s="159">
        <v>75</v>
      </c>
      <c r="D53" s="42"/>
      <c r="E53" s="154">
        <f t="shared" si="0"/>
        <v>0</v>
      </c>
    </row>
    <row r="54" spans="1:5" ht="14.25" x14ac:dyDescent="0.2">
      <c r="A54" s="40" t="s">
        <v>85</v>
      </c>
      <c r="B54" s="11" t="s">
        <v>75</v>
      </c>
      <c r="C54" s="159">
        <v>50</v>
      </c>
      <c r="D54" s="42"/>
      <c r="E54" s="154">
        <f t="shared" si="0"/>
        <v>0</v>
      </c>
    </row>
    <row r="55" spans="1:5" ht="14.25" x14ac:dyDescent="0.2">
      <c r="A55" s="40" t="s">
        <v>86</v>
      </c>
      <c r="B55" s="11" t="s">
        <v>75</v>
      </c>
      <c r="C55" s="159">
        <v>90</v>
      </c>
      <c r="D55" s="42"/>
      <c r="E55" s="154">
        <f t="shared" si="0"/>
        <v>0</v>
      </c>
    </row>
    <row r="56" spans="1:5" ht="14.25" x14ac:dyDescent="0.2">
      <c r="A56" s="40" t="s">
        <v>87</v>
      </c>
      <c r="B56" s="11" t="s">
        <v>75</v>
      </c>
      <c r="C56" s="159">
        <v>250</v>
      </c>
      <c r="D56" s="42"/>
      <c r="E56" s="154">
        <f t="shared" si="0"/>
        <v>0</v>
      </c>
    </row>
    <row r="57" spans="1:5" x14ac:dyDescent="0.2">
      <c r="A57" s="40" t="s">
        <v>88</v>
      </c>
      <c r="B57" s="11" t="s">
        <v>50</v>
      </c>
      <c r="C57" s="159">
        <v>0.96</v>
      </c>
      <c r="D57" s="42"/>
      <c r="E57" s="154">
        <f t="shared" si="0"/>
        <v>0</v>
      </c>
    </row>
    <row r="58" spans="1:5" ht="14.25" x14ac:dyDescent="0.2">
      <c r="A58" s="40" t="s">
        <v>89</v>
      </c>
      <c r="B58" s="11" t="s">
        <v>75</v>
      </c>
      <c r="C58" s="159">
        <v>30</v>
      </c>
      <c r="D58" s="42"/>
      <c r="E58" s="154">
        <f t="shared" si="0"/>
        <v>0</v>
      </c>
    </row>
    <row r="59" spans="1:5" x14ac:dyDescent="0.2">
      <c r="A59" s="40" t="s">
        <v>90</v>
      </c>
      <c r="B59" s="11" t="s">
        <v>50</v>
      </c>
      <c r="C59" s="159">
        <v>0.64</v>
      </c>
      <c r="D59" s="42"/>
      <c r="E59" s="154">
        <f t="shared" si="0"/>
        <v>0</v>
      </c>
    </row>
    <row r="60" spans="1:5" ht="14.25" x14ac:dyDescent="0.2">
      <c r="A60" s="40" t="s">
        <v>91</v>
      </c>
      <c r="B60" s="11" t="s">
        <v>75</v>
      </c>
      <c r="C60" s="159">
        <v>30</v>
      </c>
      <c r="D60" s="42"/>
      <c r="E60" s="154">
        <f t="shared" si="0"/>
        <v>0</v>
      </c>
    </row>
    <row r="61" spans="1:5" x14ac:dyDescent="0.2">
      <c r="A61" s="40" t="s">
        <v>92</v>
      </c>
      <c r="B61" s="11" t="s">
        <v>70</v>
      </c>
      <c r="C61" s="159">
        <v>190</v>
      </c>
      <c r="D61" s="42"/>
      <c r="E61" s="154">
        <f t="shared" si="0"/>
        <v>0</v>
      </c>
    </row>
    <row r="62" spans="1:5" x14ac:dyDescent="0.2">
      <c r="A62" s="40" t="s">
        <v>93</v>
      </c>
      <c r="B62" s="11" t="s">
        <v>70</v>
      </c>
      <c r="C62" s="159">
        <v>76</v>
      </c>
      <c r="D62" s="42"/>
      <c r="E62" s="154">
        <f t="shared" si="0"/>
        <v>0</v>
      </c>
    </row>
    <row r="63" spans="1:5" x14ac:dyDescent="0.2">
      <c r="A63" s="40" t="s">
        <v>94</v>
      </c>
      <c r="B63" s="11" t="s">
        <v>95</v>
      </c>
      <c r="C63" s="159">
        <v>76</v>
      </c>
      <c r="D63" s="42"/>
      <c r="E63" s="154">
        <f t="shared" si="0"/>
        <v>0</v>
      </c>
    </row>
    <row r="64" spans="1:5" x14ac:dyDescent="0.2">
      <c r="A64" s="40" t="s">
        <v>96</v>
      </c>
      <c r="B64" s="11" t="s">
        <v>50</v>
      </c>
      <c r="C64" s="159">
        <v>210</v>
      </c>
      <c r="D64" s="42"/>
      <c r="E64" s="154">
        <f t="shared" si="0"/>
        <v>0</v>
      </c>
    </row>
    <row r="65" spans="1:5" x14ac:dyDescent="0.2">
      <c r="A65" s="40" t="s">
        <v>97</v>
      </c>
      <c r="B65" s="11" t="s">
        <v>50</v>
      </c>
      <c r="C65" s="159">
        <v>140</v>
      </c>
      <c r="D65" s="42"/>
      <c r="E65" s="154">
        <f t="shared" si="0"/>
        <v>0</v>
      </c>
    </row>
    <row r="66" spans="1:5" x14ac:dyDescent="0.2">
      <c r="A66" s="40" t="s">
        <v>98</v>
      </c>
      <c r="B66" s="52" t="s">
        <v>50</v>
      </c>
      <c r="C66" s="159">
        <v>20</v>
      </c>
      <c r="D66" s="42"/>
      <c r="E66" s="154">
        <f t="shared" si="0"/>
        <v>0</v>
      </c>
    </row>
    <row r="67" spans="1:5" x14ac:dyDescent="0.2">
      <c r="A67" s="40" t="s">
        <v>99</v>
      </c>
      <c r="B67" s="52" t="s">
        <v>50</v>
      </c>
      <c r="C67" s="159">
        <v>14</v>
      </c>
      <c r="D67" s="42"/>
      <c r="E67" s="154">
        <f t="shared" si="0"/>
        <v>0</v>
      </c>
    </row>
    <row r="68" spans="1:5" ht="14.25" x14ac:dyDescent="0.2">
      <c r="A68" s="40" t="s">
        <v>100</v>
      </c>
      <c r="B68" s="11" t="s">
        <v>75</v>
      </c>
      <c r="C68" s="159">
        <v>20</v>
      </c>
      <c r="D68" s="42"/>
      <c r="E68" s="154">
        <f t="shared" si="0"/>
        <v>0</v>
      </c>
    </row>
    <row r="69" spans="1:5" x14ac:dyDescent="0.2">
      <c r="A69" s="40" t="s">
        <v>101</v>
      </c>
      <c r="B69" s="11" t="s">
        <v>70</v>
      </c>
      <c r="C69" s="159">
        <v>40</v>
      </c>
      <c r="D69" s="42"/>
      <c r="E69" s="154">
        <f t="shared" si="0"/>
        <v>0</v>
      </c>
    </row>
    <row r="70" spans="1:5" x14ac:dyDescent="0.2">
      <c r="A70" s="40" t="s">
        <v>102</v>
      </c>
      <c r="B70" s="11" t="s">
        <v>50</v>
      </c>
      <c r="C70" s="159">
        <v>1</v>
      </c>
      <c r="D70" s="42"/>
      <c r="E70" s="154">
        <f t="shared" si="0"/>
        <v>0</v>
      </c>
    </row>
    <row r="71" spans="1:5" x14ac:dyDescent="0.2">
      <c r="A71" s="37"/>
      <c r="B71" s="38"/>
      <c r="C71" s="38"/>
      <c r="D71" s="38"/>
      <c r="E71" s="49"/>
    </row>
    <row r="72" spans="1:5" ht="12" customHeight="1" x14ac:dyDescent="0.2">
      <c r="A72" s="218" t="s">
        <v>103</v>
      </c>
      <c r="B72" s="218"/>
      <c r="C72" s="218"/>
      <c r="D72" s="218"/>
      <c r="E72" s="155">
        <f>SUM(E4:E70)</f>
        <v>0</v>
      </c>
    </row>
    <row r="73" spans="1:5" ht="12.2" customHeight="1" x14ac:dyDescent="0.2">
      <c r="A73" s="219" t="s">
        <v>104</v>
      </c>
      <c r="B73" s="219"/>
      <c r="C73" s="219"/>
      <c r="D73" s="219"/>
      <c r="E73" s="219"/>
    </row>
    <row r="74" spans="1:5" x14ac:dyDescent="0.2">
      <c r="A74" s="219"/>
      <c r="B74" s="219"/>
      <c r="C74" s="219"/>
      <c r="D74" s="219"/>
      <c r="E74" s="219"/>
    </row>
    <row r="75" spans="1:5" x14ac:dyDescent="0.2">
      <c r="A75" s="219"/>
      <c r="B75" s="219"/>
      <c r="C75" s="219"/>
      <c r="D75" s="219"/>
      <c r="E75" s="219"/>
    </row>
    <row r="76" spans="1:5" x14ac:dyDescent="0.2">
      <c r="A76" s="219"/>
      <c r="B76" s="219"/>
      <c r="C76" s="219"/>
      <c r="D76" s="219"/>
      <c r="E76" s="219"/>
    </row>
    <row r="77" spans="1:5" s="37" customFormat="1" x14ac:dyDescent="0.2">
      <c r="A77" s="219"/>
      <c r="B77" s="219"/>
      <c r="C77" s="219"/>
      <c r="D77" s="219"/>
      <c r="E77" s="219"/>
    </row>
  </sheetData>
  <sheetProtection selectLockedCells="1" selectUnlockedCells="1"/>
  <mergeCells count="2">
    <mergeCell ref="A72:D72"/>
    <mergeCell ref="A73:E77"/>
  </mergeCells>
  <printOptions horizontalCentered="1"/>
  <pageMargins left="0.5" right="0.5" top="0.98402777777777772" bottom="0.98402777777777772" header="0.51180555555555551" footer="0.51180555555555551"/>
  <pageSetup paperSize="9" firstPageNumber="0" fitToHeight="15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D22" sqref="D22:D29"/>
    </sheetView>
  </sheetViews>
  <sheetFormatPr defaultRowHeight="12.75" x14ac:dyDescent="0.2"/>
  <cols>
    <col min="1" max="1" width="53.5703125" style="12" customWidth="1"/>
    <col min="2" max="2" width="9.28515625" style="13" customWidth="1"/>
    <col min="3" max="3" width="10.5703125" style="13" bestFit="1" customWidth="1"/>
    <col min="4" max="4" width="13.85546875" style="13" customWidth="1"/>
    <col min="5" max="5" width="13.85546875" style="12" customWidth="1"/>
    <col min="6" max="6" width="2.28515625" style="12" customWidth="1"/>
    <col min="7" max="16384" width="9.140625" style="12"/>
  </cols>
  <sheetData>
    <row r="1" spans="1:5" s="57" customFormat="1" x14ac:dyDescent="0.2">
      <c r="A1" s="57" t="s">
        <v>105</v>
      </c>
      <c r="B1" s="58"/>
      <c r="C1" s="58"/>
      <c r="D1" s="58"/>
    </row>
    <row r="2" spans="1:5" ht="12.95" customHeight="1" x14ac:dyDescent="0.2"/>
    <row r="3" spans="1:5" s="57" customFormat="1" x14ac:dyDescent="0.2">
      <c r="A3" s="59" t="s">
        <v>106</v>
      </c>
      <c r="B3" s="60" t="s">
        <v>47</v>
      </c>
      <c r="C3" s="60" t="s">
        <v>401</v>
      </c>
      <c r="D3" s="29" t="s">
        <v>3</v>
      </c>
      <c r="E3" s="29" t="s">
        <v>48</v>
      </c>
    </row>
    <row r="4" spans="1:5" x14ac:dyDescent="0.2">
      <c r="A4" s="61" t="s">
        <v>107</v>
      </c>
      <c r="B4" s="18" t="s">
        <v>108</v>
      </c>
      <c r="C4" s="158">
        <v>350</v>
      </c>
      <c r="D4" s="62"/>
      <c r="E4" s="151">
        <f>C4*D4</f>
        <v>0</v>
      </c>
    </row>
    <row r="5" spans="1:5" x14ac:dyDescent="0.2">
      <c r="A5" s="61" t="s">
        <v>109</v>
      </c>
      <c r="B5" s="18" t="s">
        <v>108</v>
      </c>
      <c r="C5" s="158">
        <v>400</v>
      </c>
      <c r="D5" s="62"/>
      <c r="E5" s="151">
        <f t="shared" ref="E5:E11" si="0">C5*D5</f>
        <v>0</v>
      </c>
    </row>
    <row r="6" spans="1:5" x14ac:dyDescent="0.2">
      <c r="A6" s="61" t="s">
        <v>110</v>
      </c>
      <c r="B6" s="18" t="s">
        <v>108</v>
      </c>
      <c r="C6" s="158">
        <v>400</v>
      </c>
      <c r="D6" s="62"/>
      <c r="E6" s="151">
        <f t="shared" si="0"/>
        <v>0</v>
      </c>
    </row>
    <row r="7" spans="1:5" x14ac:dyDescent="0.2">
      <c r="A7" s="61" t="s">
        <v>111</v>
      </c>
      <c r="B7" s="18" t="s">
        <v>108</v>
      </c>
      <c r="C7" s="158">
        <v>420</v>
      </c>
      <c r="D7" s="62"/>
      <c r="E7" s="151">
        <f t="shared" si="0"/>
        <v>0</v>
      </c>
    </row>
    <row r="8" spans="1:5" x14ac:dyDescent="0.2">
      <c r="A8" s="61" t="s">
        <v>112</v>
      </c>
      <c r="B8" s="18" t="s">
        <v>108</v>
      </c>
      <c r="C8" s="158">
        <v>460</v>
      </c>
      <c r="D8" s="62"/>
      <c r="E8" s="151">
        <f t="shared" si="0"/>
        <v>0</v>
      </c>
    </row>
    <row r="9" spans="1:5" x14ac:dyDescent="0.2">
      <c r="A9" s="61" t="s">
        <v>113</v>
      </c>
      <c r="B9" s="18" t="s">
        <v>108</v>
      </c>
      <c r="C9" s="158">
        <v>470</v>
      </c>
      <c r="D9" s="62"/>
      <c r="E9" s="151">
        <f t="shared" si="0"/>
        <v>0</v>
      </c>
    </row>
    <row r="10" spans="1:5" x14ac:dyDescent="0.2">
      <c r="A10" s="61" t="s">
        <v>114</v>
      </c>
      <c r="B10" s="18" t="s">
        <v>108</v>
      </c>
      <c r="C10" s="158">
        <v>480</v>
      </c>
      <c r="D10" s="62"/>
      <c r="E10" s="151">
        <f t="shared" si="0"/>
        <v>0</v>
      </c>
    </row>
    <row r="11" spans="1:5" x14ac:dyDescent="0.2">
      <c r="A11" s="61" t="s">
        <v>115</v>
      </c>
      <c r="B11" s="18" t="s">
        <v>108</v>
      </c>
      <c r="C11" s="158">
        <v>550</v>
      </c>
      <c r="D11" s="62"/>
      <c r="E11" s="151">
        <f t="shared" si="0"/>
        <v>0</v>
      </c>
    </row>
    <row r="12" spans="1:5" x14ac:dyDescent="0.2">
      <c r="D12" s="14"/>
      <c r="E12" s="63"/>
    </row>
    <row r="13" spans="1:5" s="57" customFormat="1" ht="19.5" customHeight="1" x14ac:dyDescent="0.2">
      <c r="A13" s="59" t="s">
        <v>116</v>
      </c>
      <c r="B13" s="60" t="s">
        <v>47</v>
      </c>
      <c r="C13" s="60" t="s">
        <v>401</v>
      </c>
      <c r="D13" s="29" t="s">
        <v>3</v>
      </c>
      <c r="E13" s="29" t="s">
        <v>48</v>
      </c>
    </row>
    <row r="14" spans="1:5" x14ac:dyDescent="0.2">
      <c r="A14" s="61" t="s">
        <v>117</v>
      </c>
      <c r="B14" s="18" t="s">
        <v>108</v>
      </c>
      <c r="C14" s="158">
        <v>165</v>
      </c>
      <c r="D14" s="62"/>
      <c r="E14" s="151">
        <f>C14*D14</f>
        <v>0</v>
      </c>
    </row>
    <row r="15" spans="1:5" x14ac:dyDescent="0.2">
      <c r="D15" s="14"/>
      <c r="E15" s="63"/>
    </row>
    <row r="16" spans="1:5" s="57" customFormat="1" ht="21.75" customHeight="1" x14ac:dyDescent="0.2">
      <c r="A16" s="59" t="s">
        <v>118</v>
      </c>
      <c r="B16" s="60" t="s">
        <v>47</v>
      </c>
      <c r="C16" s="60" t="s">
        <v>401</v>
      </c>
      <c r="D16" s="29" t="s">
        <v>3</v>
      </c>
      <c r="E16" s="29" t="s">
        <v>48</v>
      </c>
    </row>
    <row r="17" spans="1:5" x14ac:dyDescent="0.2">
      <c r="A17" s="61" t="s">
        <v>119</v>
      </c>
      <c r="B17" s="18" t="s">
        <v>108</v>
      </c>
      <c r="C17" s="158">
        <v>150</v>
      </c>
      <c r="D17" s="62"/>
      <c r="E17" s="151">
        <f>C17*D17</f>
        <v>0</v>
      </c>
    </row>
    <row r="18" spans="1:5" x14ac:dyDescent="0.2">
      <c r="A18" s="61" t="s">
        <v>120</v>
      </c>
      <c r="B18" s="18" t="s">
        <v>108</v>
      </c>
      <c r="C18" s="158">
        <v>25</v>
      </c>
      <c r="D18" s="62"/>
      <c r="E18" s="151">
        <f>C18*D18</f>
        <v>0</v>
      </c>
    </row>
    <row r="19" spans="1:5" x14ac:dyDescent="0.2">
      <c r="A19" s="61" t="s">
        <v>121</v>
      </c>
      <c r="B19" s="18" t="s">
        <v>108</v>
      </c>
      <c r="C19" s="158">
        <v>40</v>
      </c>
      <c r="D19" s="62"/>
      <c r="E19" s="151">
        <f>C19*D19</f>
        <v>0</v>
      </c>
    </row>
    <row r="20" spans="1:5" x14ac:dyDescent="0.2">
      <c r="A20" s="64"/>
      <c r="B20" s="65"/>
      <c r="C20" s="65"/>
      <c r="D20" s="66"/>
      <c r="E20" s="67"/>
    </row>
    <row r="21" spans="1:5" x14ac:dyDescent="0.2">
      <c r="A21" s="59" t="s">
        <v>122</v>
      </c>
      <c r="B21" s="60" t="s">
        <v>47</v>
      </c>
      <c r="C21" s="60" t="s">
        <v>401</v>
      </c>
      <c r="D21" s="29" t="s">
        <v>3</v>
      </c>
      <c r="E21" s="29" t="s">
        <v>48</v>
      </c>
    </row>
    <row r="22" spans="1:5" x14ac:dyDescent="0.2">
      <c r="A22" s="61" t="s">
        <v>123</v>
      </c>
      <c r="B22" s="18" t="s">
        <v>108</v>
      </c>
      <c r="C22" s="158">
        <v>110</v>
      </c>
      <c r="D22" s="62"/>
      <c r="E22" s="151">
        <f t="shared" ref="E22:E29" si="1">C22*D22</f>
        <v>0</v>
      </c>
    </row>
    <row r="23" spans="1:5" x14ac:dyDescent="0.2">
      <c r="A23" s="61" t="s">
        <v>124</v>
      </c>
      <c r="B23" s="18" t="s">
        <v>108</v>
      </c>
      <c r="C23" s="158">
        <v>33</v>
      </c>
      <c r="D23" s="62"/>
      <c r="E23" s="151">
        <f t="shared" si="1"/>
        <v>0</v>
      </c>
    </row>
    <row r="24" spans="1:5" x14ac:dyDescent="0.2">
      <c r="A24" s="61" t="s">
        <v>125</v>
      </c>
      <c r="B24" s="18" t="s">
        <v>108</v>
      </c>
      <c r="C24" s="158">
        <v>5</v>
      </c>
      <c r="D24" s="62"/>
      <c r="E24" s="151">
        <f t="shared" si="1"/>
        <v>0</v>
      </c>
    </row>
    <row r="25" spans="1:5" x14ac:dyDescent="0.2">
      <c r="A25" s="61" t="s">
        <v>126</v>
      </c>
      <c r="B25" s="18" t="s">
        <v>108</v>
      </c>
      <c r="C25" s="158">
        <v>15</v>
      </c>
      <c r="D25" s="62"/>
      <c r="E25" s="151">
        <f t="shared" si="1"/>
        <v>0</v>
      </c>
    </row>
    <row r="26" spans="1:5" x14ac:dyDescent="0.2">
      <c r="A26" s="61" t="s">
        <v>127</v>
      </c>
      <c r="B26" s="18" t="s">
        <v>108</v>
      </c>
      <c r="C26" s="158">
        <v>5</v>
      </c>
      <c r="D26" s="62"/>
      <c r="E26" s="151">
        <f t="shared" si="1"/>
        <v>0</v>
      </c>
    </row>
    <row r="27" spans="1:5" x14ac:dyDescent="0.2">
      <c r="A27" s="61" t="s">
        <v>128</v>
      </c>
      <c r="B27" s="18" t="s">
        <v>108</v>
      </c>
      <c r="C27" s="158">
        <v>3</v>
      </c>
      <c r="D27" s="62"/>
      <c r="E27" s="151">
        <f t="shared" si="1"/>
        <v>0</v>
      </c>
    </row>
    <row r="28" spans="1:5" x14ac:dyDescent="0.2">
      <c r="A28" s="61" t="s">
        <v>129</v>
      </c>
      <c r="B28" s="18" t="s">
        <v>108</v>
      </c>
      <c r="C28" s="158">
        <v>30</v>
      </c>
      <c r="D28" s="62"/>
      <c r="E28" s="151">
        <f t="shared" si="1"/>
        <v>0</v>
      </c>
    </row>
    <row r="29" spans="1:5" x14ac:dyDescent="0.2">
      <c r="A29" s="61" t="s">
        <v>130</v>
      </c>
      <c r="B29" s="18" t="s">
        <v>108</v>
      </c>
      <c r="C29" s="158">
        <v>40</v>
      </c>
      <c r="D29" s="62"/>
      <c r="E29" s="151">
        <f t="shared" si="1"/>
        <v>0</v>
      </c>
    </row>
    <row r="30" spans="1:5" x14ac:dyDescent="0.2">
      <c r="A30" s="64"/>
      <c r="B30" s="65"/>
      <c r="C30" s="65"/>
      <c r="D30" s="66"/>
      <c r="E30" s="67"/>
    </row>
    <row r="31" spans="1:5" x14ac:dyDescent="0.2">
      <c r="D31" s="36"/>
      <c r="E31" s="63"/>
    </row>
    <row r="32" spans="1:5" ht="12" customHeight="1" x14ac:dyDescent="0.2">
      <c r="A32" s="220" t="s">
        <v>131</v>
      </c>
      <c r="B32" s="220"/>
      <c r="C32" s="220"/>
      <c r="D32" s="220"/>
      <c r="E32" s="152">
        <f>SUM(E4:E31)</f>
        <v>0</v>
      </c>
    </row>
  </sheetData>
  <sheetProtection selectLockedCells="1" selectUnlockedCells="1"/>
  <mergeCells count="1">
    <mergeCell ref="A32:D32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Normal="100" workbookViewId="0">
      <selection activeCell="C4" sqref="C4"/>
    </sheetView>
  </sheetViews>
  <sheetFormatPr defaultRowHeight="12.75" x14ac:dyDescent="0.2"/>
  <cols>
    <col min="1" max="1" width="50.85546875" style="33" customWidth="1"/>
    <col min="2" max="2" width="9.28515625" style="36" customWidth="1"/>
    <col min="3" max="3" width="10.5703125" style="36" bestFit="1" customWidth="1"/>
    <col min="4" max="4" width="11.5703125" style="36" customWidth="1"/>
    <col min="5" max="5" width="12.140625" style="36" customWidth="1"/>
    <col min="6" max="6" width="2.5703125" style="33" customWidth="1"/>
    <col min="7" max="16384" width="9.140625" style="33"/>
  </cols>
  <sheetData>
    <row r="1" spans="1:6" x14ac:dyDescent="0.2">
      <c r="A1" s="68" t="s">
        <v>132</v>
      </c>
    </row>
    <row r="2" spans="1:6" ht="12.75" customHeight="1" x14ac:dyDescent="0.2"/>
    <row r="3" spans="1:6" s="22" customFormat="1" ht="25.5" x14ac:dyDescent="0.2">
      <c r="A3" s="69" t="s">
        <v>133</v>
      </c>
      <c r="B3" s="31" t="s">
        <v>47</v>
      </c>
      <c r="C3" s="31" t="s">
        <v>401</v>
      </c>
      <c r="D3" s="29" t="s">
        <v>3</v>
      </c>
      <c r="E3" s="29" t="s">
        <v>48</v>
      </c>
    </row>
    <row r="4" spans="1:6" ht="12.75" customHeight="1" x14ac:dyDescent="0.2">
      <c r="A4" s="70" t="s">
        <v>134</v>
      </c>
      <c r="B4" s="71" t="s">
        <v>50</v>
      </c>
      <c r="C4" s="157">
        <v>75</v>
      </c>
      <c r="D4" s="72"/>
      <c r="E4" s="154">
        <f>C4*D4</f>
        <v>0</v>
      </c>
    </row>
    <row r="5" spans="1:6" s="37" customFormat="1" ht="12.75" customHeight="1" x14ac:dyDescent="0.2">
      <c r="A5" s="70" t="s">
        <v>135</v>
      </c>
      <c r="B5" s="71" t="s">
        <v>50</v>
      </c>
      <c r="C5" s="157">
        <v>90</v>
      </c>
      <c r="D5" s="72"/>
      <c r="E5" s="154">
        <f>C5*D5</f>
        <v>0</v>
      </c>
    </row>
    <row r="6" spans="1:6" ht="12.75" customHeight="1" x14ac:dyDescent="0.2">
      <c r="A6" s="70" t="s">
        <v>136</v>
      </c>
      <c r="B6" s="71" t="s">
        <v>50</v>
      </c>
      <c r="C6" s="157">
        <v>105</v>
      </c>
      <c r="D6" s="72"/>
      <c r="E6" s="154">
        <f>C6*D6</f>
        <v>0</v>
      </c>
    </row>
    <row r="7" spans="1:6" ht="12.75" customHeight="1" x14ac:dyDescent="0.2">
      <c r="A7" s="70" t="s">
        <v>137</v>
      </c>
      <c r="B7" s="71" t="s">
        <v>50</v>
      </c>
      <c r="C7" s="157">
        <v>120</v>
      </c>
      <c r="D7" s="72"/>
      <c r="E7" s="154">
        <f>C7*D7</f>
        <v>0</v>
      </c>
    </row>
    <row r="8" spans="1:6" x14ac:dyDescent="0.2">
      <c r="A8" s="37"/>
      <c r="B8" s="38"/>
      <c r="C8" s="38"/>
      <c r="D8" s="38"/>
      <c r="E8" s="38"/>
      <c r="F8" s="73"/>
    </row>
    <row r="9" spans="1:6" ht="12" customHeight="1" x14ac:dyDescent="0.2">
      <c r="A9" s="218" t="s">
        <v>138</v>
      </c>
      <c r="B9" s="218"/>
      <c r="C9" s="218"/>
      <c r="D9" s="218"/>
      <c r="E9" s="155">
        <f>SUM(E1:E8)</f>
        <v>0</v>
      </c>
    </row>
  </sheetData>
  <sheetProtection selectLockedCells="1" selectUnlockedCells="1"/>
  <mergeCells count="1">
    <mergeCell ref="A9:D9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E36" sqref="E36"/>
    </sheetView>
  </sheetViews>
  <sheetFormatPr defaultRowHeight="12.75" x14ac:dyDescent="0.2"/>
  <cols>
    <col min="1" max="1" width="51.7109375" style="33" customWidth="1"/>
    <col min="2" max="2" width="9.28515625" style="36" customWidth="1"/>
    <col min="3" max="3" width="10.5703125" style="36" bestFit="1" customWidth="1"/>
    <col min="4" max="4" width="12.28515625" style="36" customWidth="1"/>
    <col min="5" max="5" width="13" style="33" customWidth="1"/>
    <col min="6" max="6" width="2.5703125" style="33" customWidth="1"/>
    <col min="7" max="16384" width="9.140625" style="33"/>
  </cols>
  <sheetData>
    <row r="1" spans="1:5" s="22" customFormat="1" x14ac:dyDescent="0.2">
      <c r="A1" s="22" t="s">
        <v>139</v>
      </c>
      <c r="B1" s="28"/>
      <c r="C1" s="28"/>
      <c r="D1" s="28"/>
    </row>
    <row r="2" spans="1:5" ht="12.75" customHeight="1" x14ac:dyDescent="0.2"/>
    <row r="3" spans="1:5" s="22" customFormat="1" x14ac:dyDescent="0.2">
      <c r="A3" s="74" t="s">
        <v>140</v>
      </c>
      <c r="B3" s="31" t="s">
        <v>47</v>
      </c>
      <c r="C3" s="31" t="s">
        <v>401</v>
      </c>
      <c r="D3" s="29" t="s">
        <v>3</v>
      </c>
      <c r="E3" s="29" t="s">
        <v>48</v>
      </c>
    </row>
    <row r="4" spans="1:5" x14ac:dyDescent="0.2">
      <c r="A4" s="75" t="s">
        <v>141</v>
      </c>
      <c r="B4" s="76" t="s">
        <v>142</v>
      </c>
      <c r="C4" s="156">
        <v>157</v>
      </c>
      <c r="D4" s="42"/>
      <c r="E4" s="154">
        <f>C4*D4</f>
        <v>0</v>
      </c>
    </row>
    <row r="5" spans="1:5" x14ac:dyDescent="0.2">
      <c r="A5" s="75" t="s">
        <v>143</v>
      </c>
      <c r="B5" s="76" t="s">
        <v>142</v>
      </c>
      <c r="C5" s="156">
        <v>230</v>
      </c>
      <c r="D5" s="42"/>
      <c r="E5" s="154">
        <f t="shared" ref="E5:E14" si="0">C5*D5</f>
        <v>0</v>
      </c>
    </row>
    <row r="6" spans="1:5" x14ac:dyDescent="0.2">
      <c r="A6" s="75" t="s">
        <v>144</v>
      </c>
      <c r="B6" s="76" t="s">
        <v>142</v>
      </c>
      <c r="C6" s="156">
        <v>317</v>
      </c>
      <c r="D6" s="42"/>
      <c r="E6" s="154">
        <f t="shared" si="0"/>
        <v>0</v>
      </c>
    </row>
    <row r="7" spans="1:5" x14ac:dyDescent="0.2">
      <c r="A7" s="75" t="s">
        <v>145</v>
      </c>
      <c r="B7" s="76" t="s">
        <v>142</v>
      </c>
      <c r="C7" s="156">
        <v>425</v>
      </c>
      <c r="D7" s="42"/>
      <c r="E7" s="154">
        <f t="shared" si="0"/>
        <v>0</v>
      </c>
    </row>
    <row r="8" spans="1:5" x14ac:dyDescent="0.2">
      <c r="A8" s="75" t="s">
        <v>146</v>
      </c>
      <c r="B8" s="76" t="s">
        <v>142</v>
      </c>
      <c r="C8" s="156">
        <v>170</v>
      </c>
      <c r="D8" s="42"/>
      <c r="E8" s="154">
        <f t="shared" si="0"/>
        <v>0</v>
      </c>
    </row>
    <row r="9" spans="1:5" x14ac:dyDescent="0.2">
      <c r="A9" s="75" t="s">
        <v>147</v>
      </c>
      <c r="B9" s="76" t="s">
        <v>142</v>
      </c>
      <c r="C9" s="156">
        <v>340</v>
      </c>
      <c r="D9" s="42"/>
      <c r="E9" s="154">
        <f t="shared" si="0"/>
        <v>0</v>
      </c>
    </row>
    <row r="10" spans="1:5" x14ac:dyDescent="0.2">
      <c r="A10" s="75" t="s">
        <v>148</v>
      </c>
      <c r="B10" s="76" t="s">
        <v>142</v>
      </c>
      <c r="C10" s="156">
        <v>516</v>
      </c>
      <c r="D10" s="42"/>
      <c r="E10" s="154">
        <f t="shared" si="0"/>
        <v>0</v>
      </c>
    </row>
    <row r="11" spans="1:5" x14ac:dyDescent="0.2">
      <c r="A11" s="75" t="s">
        <v>149</v>
      </c>
      <c r="B11" s="76" t="s">
        <v>142</v>
      </c>
      <c r="C11" s="156">
        <v>183</v>
      </c>
      <c r="D11" s="42"/>
      <c r="E11" s="154">
        <f t="shared" si="0"/>
        <v>0</v>
      </c>
    </row>
    <row r="12" spans="1:5" x14ac:dyDescent="0.2">
      <c r="A12" s="75" t="s">
        <v>150</v>
      </c>
      <c r="B12" s="76" t="s">
        <v>142</v>
      </c>
      <c r="C12" s="156">
        <v>442</v>
      </c>
      <c r="D12" s="42"/>
      <c r="E12" s="154">
        <f t="shared" si="0"/>
        <v>0</v>
      </c>
    </row>
    <row r="13" spans="1:5" x14ac:dyDescent="0.2">
      <c r="A13" s="75" t="s">
        <v>151</v>
      </c>
      <c r="B13" s="76" t="s">
        <v>152</v>
      </c>
      <c r="C13" s="156">
        <v>40</v>
      </c>
      <c r="D13" s="42"/>
      <c r="E13" s="154">
        <f t="shared" si="0"/>
        <v>0</v>
      </c>
    </row>
    <row r="14" spans="1:5" x14ac:dyDescent="0.2">
      <c r="A14" s="75" t="s">
        <v>153</v>
      </c>
      <c r="B14" s="76" t="s">
        <v>154</v>
      </c>
      <c r="C14" s="156">
        <v>15</v>
      </c>
      <c r="D14" s="42"/>
      <c r="E14" s="154">
        <f t="shared" si="0"/>
        <v>0</v>
      </c>
    </row>
    <row r="16" spans="1:5" ht="12" customHeight="1" x14ac:dyDescent="0.2">
      <c r="A16" s="218" t="s">
        <v>155</v>
      </c>
      <c r="B16" s="218"/>
      <c r="C16" s="218"/>
      <c r="D16" s="218"/>
      <c r="E16" s="155">
        <f>SUM(E4:E15)</f>
        <v>0</v>
      </c>
    </row>
  </sheetData>
  <sheetProtection selectLockedCells="1" selectUnlockedCells="1"/>
  <mergeCells count="1">
    <mergeCell ref="A16:D1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>
      <selection activeCell="G20" sqref="G20"/>
    </sheetView>
  </sheetViews>
  <sheetFormatPr defaultRowHeight="12.75" x14ac:dyDescent="0.2"/>
  <cols>
    <col min="1" max="1" width="57.85546875" style="33" customWidth="1"/>
    <col min="2" max="2" width="9.28515625" style="36" customWidth="1"/>
    <col min="3" max="3" width="10.5703125" style="36" bestFit="1" customWidth="1"/>
    <col min="4" max="4" width="12.28515625" style="36" customWidth="1"/>
    <col min="5" max="5" width="11.5703125" style="33" customWidth="1"/>
    <col min="6" max="16384" width="9.140625" style="33"/>
  </cols>
  <sheetData>
    <row r="1" spans="1:5" ht="12.95" customHeight="1" x14ac:dyDescent="0.2">
      <c r="A1" s="22" t="s">
        <v>156</v>
      </c>
    </row>
    <row r="2" spans="1:5" ht="12.75" customHeight="1" x14ac:dyDescent="0.2"/>
    <row r="3" spans="1:5" s="22" customFormat="1" ht="22.5" customHeight="1" x14ac:dyDescent="0.2">
      <c r="A3" s="50" t="s">
        <v>157</v>
      </c>
      <c r="B3" s="31" t="s">
        <v>47</v>
      </c>
      <c r="C3" s="31" t="s">
        <v>401</v>
      </c>
      <c r="D3" s="29" t="s">
        <v>3</v>
      </c>
      <c r="E3" s="29" t="s">
        <v>48</v>
      </c>
    </row>
    <row r="4" spans="1:5" ht="12.75" customHeight="1" x14ac:dyDescent="0.2">
      <c r="A4" s="77" t="s">
        <v>158</v>
      </c>
      <c r="B4" s="78" t="s">
        <v>70</v>
      </c>
      <c r="C4" s="153">
        <v>96</v>
      </c>
      <c r="D4" s="42"/>
      <c r="E4" s="154">
        <f>C4*D4</f>
        <v>0</v>
      </c>
    </row>
    <row r="5" spans="1:5" ht="12.75" customHeight="1" x14ac:dyDescent="0.2">
      <c r="A5" s="77" t="s">
        <v>159</v>
      </c>
      <c r="B5" s="78" t="s">
        <v>70</v>
      </c>
      <c r="C5" s="153">
        <v>126</v>
      </c>
      <c r="D5" s="42"/>
      <c r="E5" s="154">
        <f t="shared" ref="E5:E13" si="0">C5*D5</f>
        <v>0</v>
      </c>
    </row>
    <row r="6" spans="1:5" ht="14.25" customHeight="1" x14ac:dyDescent="0.2">
      <c r="A6" s="77" t="s">
        <v>160</v>
      </c>
      <c r="B6" s="78" t="s">
        <v>70</v>
      </c>
      <c r="C6" s="153">
        <v>96</v>
      </c>
      <c r="D6" s="42"/>
      <c r="E6" s="154">
        <f t="shared" si="0"/>
        <v>0</v>
      </c>
    </row>
    <row r="7" spans="1:5" ht="12.75" customHeight="1" x14ac:dyDescent="0.2">
      <c r="A7" s="77" t="s">
        <v>161</v>
      </c>
      <c r="B7" s="78" t="s">
        <v>70</v>
      </c>
      <c r="C7" s="153">
        <v>126</v>
      </c>
      <c r="D7" s="42"/>
      <c r="E7" s="154">
        <f t="shared" si="0"/>
        <v>0</v>
      </c>
    </row>
    <row r="8" spans="1:5" ht="12.75" customHeight="1" x14ac:dyDescent="0.2">
      <c r="A8" s="77" t="s">
        <v>162</v>
      </c>
      <c r="B8" s="78" t="s">
        <v>70</v>
      </c>
      <c r="C8" s="153">
        <v>106</v>
      </c>
      <c r="D8" s="42"/>
      <c r="E8" s="154">
        <f t="shared" si="0"/>
        <v>0</v>
      </c>
    </row>
    <row r="9" spans="1:5" ht="12.75" customHeight="1" x14ac:dyDescent="0.2">
      <c r="A9" s="77" t="s">
        <v>163</v>
      </c>
      <c r="B9" s="78" t="s">
        <v>70</v>
      </c>
      <c r="C9" s="153">
        <v>136</v>
      </c>
      <c r="D9" s="42"/>
      <c r="E9" s="154">
        <f t="shared" si="0"/>
        <v>0</v>
      </c>
    </row>
    <row r="10" spans="1:5" ht="12.75" customHeight="1" x14ac:dyDescent="0.2">
      <c r="A10" s="77" t="s">
        <v>164</v>
      </c>
      <c r="B10" s="78" t="s">
        <v>70</v>
      </c>
      <c r="C10" s="153">
        <v>126</v>
      </c>
      <c r="D10" s="42"/>
      <c r="E10" s="154">
        <f t="shared" si="0"/>
        <v>0</v>
      </c>
    </row>
    <row r="11" spans="1:5" ht="12.75" customHeight="1" x14ac:dyDescent="0.2">
      <c r="A11" s="77" t="s">
        <v>165</v>
      </c>
      <c r="B11" s="78" t="s">
        <v>70</v>
      </c>
      <c r="C11" s="153">
        <v>106</v>
      </c>
      <c r="D11" s="42"/>
      <c r="E11" s="154">
        <f t="shared" si="0"/>
        <v>0</v>
      </c>
    </row>
    <row r="12" spans="1:5" x14ac:dyDescent="0.2">
      <c r="A12" s="77" t="s">
        <v>166</v>
      </c>
      <c r="B12" s="78" t="s">
        <v>70</v>
      </c>
      <c r="C12" s="153">
        <v>160</v>
      </c>
      <c r="D12" s="42"/>
      <c r="E12" s="154">
        <f t="shared" si="0"/>
        <v>0</v>
      </c>
    </row>
    <row r="13" spans="1:5" x14ac:dyDescent="0.2">
      <c r="A13" s="77" t="s">
        <v>167</v>
      </c>
      <c r="B13" s="78" t="s">
        <v>70</v>
      </c>
      <c r="C13" s="153">
        <v>180</v>
      </c>
      <c r="D13" s="42"/>
      <c r="E13" s="154">
        <f t="shared" si="0"/>
        <v>0</v>
      </c>
    </row>
    <row r="14" spans="1:5" s="37" customFormat="1" x14ac:dyDescent="0.2">
      <c r="A14" s="79"/>
      <c r="B14" s="80"/>
      <c r="C14" s="80"/>
      <c r="D14" s="38"/>
    </row>
    <row r="15" spans="1:5" ht="24.75" customHeight="1" x14ac:dyDescent="0.2">
      <c r="A15" s="50" t="s">
        <v>168</v>
      </c>
      <c r="B15" s="31" t="s">
        <v>47</v>
      </c>
      <c r="C15" s="31" t="s">
        <v>401</v>
      </c>
      <c r="D15" s="31" t="s">
        <v>3</v>
      </c>
      <c r="E15" s="31" t="s">
        <v>48</v>
      </c>
    </row>
    <row r="16" spans="1:5" x14ac:dyDescent="0.2">
      <c r="A16" s="77" t="s">
        <v>169</v>
      </c>
      <c r="B16" s="78" t="s">
        <v>64</v>
      </c>
      <c r="C16" s="153">
        <v>10</v>
      </c>
      <c r="D16" s="42"/>
      <c r="E16" s="154">
        <f>C16*D16</f>
        <v>0</v>
      </c>
    </row>
    <row r="17" spans="1:5" s="37" customFormat="1" x14ac:dyDescent="0.2">
      <c r="A17" s="81"/>
      <c r="B17" s="80"/>
      <c r="C17" s="80"/>
      <c r="D17" s="38"/>
    </row>
    <row r="18" spans="1:5" ht="24.75" customHeight="1" x14ac:dyDescent="0.2">
      <c r="A18" s="50" t="s">
        <v>170</v>
      </c>
      <c r="B18" s="31" t="s">
        <v>47</v>
      </c>
      <c r="C18" s="31" t="s">
        <v>401</v>
      </c>
      <c r="D18" s="31" t="s">
        <v>3</v>
      </c>
      <c r="E18" s="31" t="s">
        <v>48</v>
      </c>
    </row>
    <row r="19" spans="1:5" x14ac:dyDescent="0.2">
      <c r="A19" s="77" t="s">
        <v>171</v>
      </c>
      <c r="B19" s="78" t="s">
        <v>64</v>
      </c>
      <c r="C19" s="153">
        <v>73</v>
      </c>
      <c r="D19" s="42"/>
      <c r="E19" s="154">
        <f>C19*D19</f>
        <v>0</v>
      </c>
    </row>
    <row r="20" spans="1:5" ht="15" customHeight="1" x14ac:dyDescent="0.2">
      <c r="A20" s="77" t="s">
        <v>172</v>
      </c>
      <c r="B20" s="78" t="s">
        <v>64</v>
      </c>
      <c r="C20" s="153">
        <v>73</v>
      </c>
      <c r="D20" s="42"/>
      <c r="E20" s="154">
        <f>C20*D20</f>
        <v>0</v>
      </c>
    </row>
    <row r="21" spans="1:5" x14ac:dyDescent="0.2">
      <c r="A21" s="77" t="s">
        <v>173</v>
      </c>
      <c r="B21" s="78" t="s">
        <v>70</v>
      </c>
      <c r="C21" s="153">
        <v>80</v>
      </c>
      <c r="D21" s="42"/>
      <c r="E21" s="154">
        <f>C21*D21</f>
        <v>0</v>
      </c>
    </row>
    <row r="22" spans="1:5" s="37" customFormat="1" x14ac:dyDescent="0.2">
      <c r="A22" s="81"/>
      <c r="B22" s="80"/>
      <c r="C22" s="80"/>
      <c r="D22" s="38"/>
    </row>
    <row r="23" spans="1:5" ht="24.75" customHeight="1" x14ac:dyDescent="0.2">
      <c r="A23" s="50" t="s">
        <v>174</v>
      </c>
      <c r="B23" s="31" t="s">
        <v>47</v>
      </c>
      <c r="C23" s="31" t="s">
        <v>401</v>
      </c>
      <c r="D23" s="31" t="s">
        <v>3</v>
      </c>
      <c r="E23" s="31" t="s">
        <v>48</v>
      </c>
    </row>
    <row r="24" spans="1:5" x14ac:dyDescent="0.2">
      <c r="A24" s="77" t="s">
        <v>175</v>
      </c>
      <c r="B24" s="78" t="s">
        <v>64</v>
      </c>
      <c r="C24" s="153">
        <v>20</v>
      </c>
      <c r="D24" s="42"/>
      <c r="E24" s="154">
        <f>C24*D24</f>
        <v>0</v>
      </c>
    </row>
    <row r="25" spans="1:5" s="37" customFormat="1" x14ac:dyDescent="0.2">
      <c r="B25" s="38"/>
      <c r="C25" s="38"/>
      <c r="D25" s="38"/>
    </row>
    <row r="26" spans="1:5" ht="12" customHeight="1" x14ac:dyDescent="0.2">
      <c r="A26" s="218" t="s">
        <v>176</v>
      </c>
      <c r="B26" s="218"/>
      <c r="C26" s="218"/>
      <c r="D26" s="218"/>
      <c r="E26" s="155">
        <f>SUM(E4:E25)</f>
        <v>0</v>
      </c>
    </row>
    <row r="28" spans="1:5" x14ac:dyDescent="0.2">
      <c r="A28" s="33" t="s">
        <v>177</v>
      </c>
    </row>
  </sheetData>
  <sheetProtection selectLockedCells="1" selectUnlockedCells="1"/>
  <mergeCells count="1">
    <mergeCell ref="A26:D26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topLeftCell="A129" workbookViewId="0">
      <selection activeCell="C3" sqref="C3"/>
    </sheetView>
  </sheetViews>
  <sheetFormatPr defaultRowHeight="12.75" x14ac:dyDescent="0.2"/>
  <cols>
    <col min="1" max="1" width="46.5703125" style="12" customWidth="1"/>
    <col min="2" max="2" width="7.85546875" style="13" customWidth="1"/>
    <col min="3" max="3" width="9.5703125" style="13" bestFit="1" customWidth="1"/>
    <col min="4" max="4" width="9.7109375" style="13" customWidth="1"/>
    <col min="5" max="5" width="13.85546875" style="13" customWidth="1"/>
    <col min="6" max="6" width="16.5703125" style="13" customWidth="1"/>
    <col min="7" max="7" width="12.140625" style="12" customWidth="1"/>
    <col min="8" max="16384" width="9.140625" style="12"/>
  </cols>
  <sheetData>
    <row r="1" spans="1:7" x14ac:dyDescent="0.2">
      <c r="A1" s="57" t="s">
        <v>178</v>
      </c>
    </row>
    <row r="2" spans="1:7" s="82" customFormat="1" ht="12.75" customHeight="1" x14ac:dyDescent="0.2">
      <c r="B2" s="83"/>
      <c r="C2" s="83"/>
      <c r="D2" s="83"/>
      <c r="E2" s="83"/>
      <c r="F2" s="83"/>
    </row>
    <row r="3" spans="1:7" ht="45" x14ac:dyDescent="0.2">
      <c r="A3" s="84" t="s">
        <v>179</v>
      </c>
      <c r="B3" s="85" t="s">
        <v>47</v>
      </c>
      <c r="C3" s="85" t="s">
        <v>180</v>
      </c>
      <c r="D3" s="85" t="s">
        <v>181</v>
      </c>
      <c r="E3" s="85" t="s">
        <v>182</v>
      </c>
      <c r="F3" s="86" t="s">
        <v>183</v>
      </c>
      <c r="G3" s="87" t="s">
        <v>48</v>
      </c>
    </row>
    <row r="4" spans="1:7" x14ac:dyDescent="0.2">
      <c r="A4" s="88" t="s">
        <v>184</v>
      </c>
      <c r="B4" s="89" t="s">
        <v>50</v>
      </c>
      <c r="C4" s="144">
        <v>10</v>
      </c>
      <c r="D4" s="90"/>
      <c r="E4" s="144">
        <f>+C4/2</f>
        <v>5</v>
      </c>
      <c r="F4" s="91"/>
      <c r="G4" s="151">
        <f>+C4*D4+E4*F4</f>
        <v>0</v>
      </c>
    </row>
    <row r="5" spans="1:7" x14ac:dyDescent="0.2">
      <c r="A5" s="88" t="s">
        <v>185</v>
      </c>
      <c r="B5" s="89" t="s">
        <v>50</v>
      </c>
      <c r="C5" s="144">
        <v>11</v>
      </c>
      <c r="D5" s="90"/>
      <c r="E5" s="144">
        <f t="shared" ref="E5:E45" si="0">+C5/2</f>
        <v>5.5</v>
      </c>
      <c r="F5" s="91"/>
      <c r="G5" s="151">
        <f>+C5*D5+E5*F5</f>
        <v>0</v>
      </c>
    </row>
    <row r="6" spans="1:7" x14ac:dyDescent="0.2">
      <c r="A6" s="88" t="s">
        <v>186</v>
      </c>
      <c r="B6" s="89" t="s">
        <v>50</v>
      </c>
      <c r="C6" s="144">
        <v>13</v>
      </c>
      <c r="D6" s="90"/>
      <c r="E6" s="144">
        <f t="shared" si="0"/>
        <v>6.5</v>
      </c>
      <c r="F6" s="91"/>
      <c r="G6" s="151">
        <f t="shared" ref="G6:G45" si="1">+C6*D6+E6*F6</f>
        <v>0</v>
      </c>
    </row>
    <row r="7" spans="1:7" x14ac:dyDescent="0.2">
      <c r="A7" s="88" t="s">
        <v>187</v>
      </c>
      <c r="B7" s="89" t="s">
        <v>50</v>
      </c>
      <c r="C7" s="144">
        <v>14</v>
      </c>
      <c r="D7" s="90"/>
      <c r="E7" s="144">
        <f t="shared" si="0"/>
        <v>7</v>
      </c>
      <c r="F7" s="91"/>
      <c r="G7" s="151">
        <f t="shared" si="1"/>
        <v>0</v>
      </c>
    </row>
    <row r="8" spans="1:7" x14ac:dyDescent="0.2">
      <c r="A8" s="88" t="s">
        <v>188</v>
      </c>
      <c r="B8" s="89" t="s">
        <v>50</v>
      </c>
      <c r="C8" s="144">
        <v>15</v>
      </c>
      <c r="D8" s="90"/>
      <c r="E8" s="144">
        <f t="shared" si="0"/>
        <v>7.5</v>
      </c>
      <c r="F8" s="91"/>
      <c r="G8" s="151">
        <f t="shared" si="1"/>
        <v>0</v>
      </c>
    </row>
    <row r="9" spans="1:7" x14ac:dyDescent="0.2">
      <c r="A9" s="88" t="s">
        <v>189</v>
      </c>
      <c r="B9" s="89" t="s">
        <v>50</v>
      </c>
      <c r="C9" s="144">
        <v>18</v>
      </c>
      <c r="D9" s="90"/>
      <c r="E9" s="144">
        <f t="shared" si="0"/>
        <v>9</v>
      </c>
      <c r="F9" s="91"/>
      <c r="G9" s="151">
        <f t="shared" si="1"/>
        <v>0</v>
      </c>
    </row>
    <row r="10" spans="1:7" x14ac:dyDescent="0.2">
      <c r="A10" s="88" t="s">
        <v>190</v>
      </c>
      <c r="B10" s="89" t="s">
        <v>50</v>
      </c>
      <c r="C10" s="144">
        <v>38</v>
      </c>
      <c r="D10" s="90"/>
      <c r="E10" s="144">
        <f t="shared" si="0"/>
        <v>19</v>
      </c>
      <c r="F10" s="91"/>
      <c r="G10" s="151">
        <f t="shared" si="1"/>
        <v>0</v>
      </c>
    </row>
    <row r="11" spans="1:7" x14ac:dyDescent="0.2">
      <c r="A11" s="88" t="s">
        <v>191</v>
      </c>
      <c r="B11" s="89" t="s">
        <v>50</v>
      </c>
      <c r="C11" s="144">
        <v>11</v>
      </c>
      <c r="D11" s="90"/>
      <c r="E11" s="144">
        <f t="shared" si="0"/>
        <v>5.5</v>
      </c>
      <c r="F11" s="91"/>
      <c r="G11" s="151">
        <f t="shared" si="1"/>
        <v>0</v>
      </c>
    </row>
    <row r="12" spans="1:7" x14ac:dyDescent="0.2">
      <c r="A12" s="88" t="s">
        <v>192</v>
      </c>
      <c r="B12" s="89" t="s">
        <v>50</v>
      </c>
      <c r="C12" s="144">
        <v>12</v>
      </c>
      <c r="D12" s="90"/>
      <c r="E12" s="144">
        <f t="shared" si="0"/>
        <v>6</v>
      </c>
      <c r="F12" s="91"/>
      <c r="G12" s="151">
        <f t="shared" si="1"/>
        <v>0</v>
      </c>
    </row>
    <row r="13" spans="1:7" x14ac:dyDescent="0.2">
      <c r="A13" s="88" t="s">
        <v>193</v>
      </c>
      <c r="B13" s="89" t="s">
        <v>50</v>
      </c>
      <c r="C13" s="144">
        <v>13</v>
      </c>
      <c r="D13" s="90"/>
      <c r="E13" s="144">
        <f t="shared" si="0"/>
        <v>6.5</v>
      </c>
      <c r="F13" s="91"/>
      <c r="G13" s="151">
        <f t="shared" si="1"/>
        <v>0</v>
      </c>
    </row>
    <row r="14" spans="1:7" x14ac:dyDescent="0.2">
      <c r="A14" s="88" t="s">
        <v>194</v>
      </c>
      <c r="B14" s="89" t="s">
        <v>50</v>
      </c>
      <c r="C14" s="144">
        <v>15</v>
      </c>
      <c r="D14" s="90"/>
      <c r="E14" s="144">
        <f t="shared" si="0"/>
        <v>7.5</v>
      </c>
      <c r="F14" s="91"/>
      <c r="G14" s="151">
        <f t="shared" si="1"/>
        <v>0</v>
      </c>
    </row>
    <row r="15" spans="1:7" x14ac:dyDescent="0.2">
      <c r="A15" s="88" t="s">
        <v>195</v>
      </c>
      <c r="B15" s="89" t="s">
        <v>50</v>
      </c>
      <c r="C15" s="144">
        <v>16</v>
      </c>
      <c r="D15" s="90"/>
      <c r="E15" s="144">
        <f t="shared" si="0"/>
        <v>8</v>
      </c>
      <c r="F15" s="91"/>
      <c r="G15" s="151">
        <f t="shared" si="1"/>
        <v>0</v>
      </c>
    </row>
    <row r="16" spans="1:7" x14ac:dyDescent="0.2">
      <c r="A16" s="88" t="s">
        <v>196</v>
      </c>
      <c r="B16" s="89" t="s">
        <v>50</v>
      </c>
      <c r="C16" s="144">
        <v>19</v>
      </c>
      <c r="D16" s="90"/>
      <c r="E16" s="144">
        <f t="shared" si="0"/>
        <v>9.5</v>
      </c>
      <c r="F16" s="91"/>
      <c r="G16" s="151">
        <f t="shared" si="1"/>
        <v>0</v>
      </c>
    </row>
    <row r="17" spans="1:7" x14ac:dyDescent="0.2">
      <c r="A17" s="88" t="s">
        <v>197</v>
      </c>
      <c r="B17" s="89" t="s">
        <v>50</v>
      </c>
      <c r="C17" s="144">
        <v>41</v>
      </c>
      <c r="D17" s="90"/>
      <c r="E17" s="144">
        <f t="shared" si="0"/>
        <v>20.5</v>
      </c>
      <c r="F17" s="91"/>
      <c r="G17" s="151">
        <f t="shared" si="1"/>
        <v>0</v>
      </c>
    </row>
    <row r="18" spans="1:7" x14ac:dyDescent="0.2">
      <c r="A18" s="88" t="s">
        <v>198</v>
      </c>
      <c r="B18" s="89" t="s">
        <v>50</v>
      </c>
      <c r="C18" s="144">
        <v>12</v>
      </c>
      <c r="D18" s="90"/>
      <c r="E18" s="144">
        <f t="shared" si="0"/>
        <v>6</v>
      </c>
      <c r="F18" s="91"/>
      <c r="G18" s="151">
        <f t="shared" si="1"/>
        <v>0</v>
      </c>
    </row>
    <row r="19" spans="1:7" x14ac:dyDescent="0.2">
      <c r="A19" s="88" t="s">
        <v>199</v>
      </c>
      <c r="B19" s="89" t="s">
        <v>50</v>
      </c>
      <c r="C19" s="144">
        <v>13</v>
      </c>
      <c r="D19" s="90"/>
      <c r="E19" s="144">
        <f t="shared" si="0"/>
        <v>6.5</v>
      </c>
      <c r="F19" s="91"/>
      <c r="G19" s="151">
        <f t="shared" si="1"/>
        <v>0</v>
      </c>
    </row>
    <row r="20" spans="1:7" x14ac:dyDescent="0.2">
      <c r="A20" s="88" t="s">
        <v>200</v>
      </c>
      <c r="B20" s="89" t="s">
        <v>50</v>
      </c>
      <c r="C20" s="144">
        <v>16</v>
      </c>
      <c r="D20" s="90"/>
      <c r="E20" s="144">
        <f t="shared" si="0"/>
        <v>8</v>
      </c>
      <c r="F20" s="91"/>
      <c r="G20" s="151">
        <f t="shared" si="1"/>
        <v>0</v>
      </c>
    </row>
    <row r="21" spans="1:7" x14ac:dyDescent="0.2">
      <c r="A21" s="88" t="s">
        <v>201</v>
      </c>
      <c r="B21" s="89" t="s">
        <v>50</v>
      </c>
      <c r="C21" s="144">
        <v>17</v>
      </c>
      <c r="D21" s="90"/>
      <c r="E21" s="144">
        <f t="shared" si="0"/>
        <v>8.5</v>
      </c>
      <c r="F21" s="91"/>
      <c r="G21" s="151">
        <f t="shared" si="1"/>
        <v>0</v>
      </c>
    </row>
    <row r="22" spans="1:7" x14ac:dyDescent="0.2">
      <c r="A22" s="88" t="s">
        <v>202</v>
      </c>
      <c r="B22" s="89" t="s">
        <v>50</v>
      </c>
      <c r="C22" s="144">
        <v>18</v>
      </c>
      <c r="D22" s="90"/>
      <c r="E22" s="144">
        <f t="shared" si="0"/>
        <v>9</v>
      </c>
      <c r="F22" s="91"/>
      <c r="G22" s="151">
        <f t="shared" si="1"/>
        <v>0</v>
      </c>
    </row>
    <row r="23" spans="1:7" x14ac:dyDescent="0.2">
      <c r="A23" s="88" t="s">
        <v>203</v>
      </c>
      <c r="B23" s="89" t="s">
        <v>50</v>
      </c>
      <c r="C23" s="144">
        <v>21</v>
      </c>
      <c r="D23" s="90"/>
      <c r="E23" s="144">
        <f t="shared" si="0"/>
        <v>10.5</v>
      </c>
      <c r="F23" s="91"/>
      <c r="G23" s="151">
        <f t="shared" si="1"/>
        <v>0</v>
      </c>
    </row>
    <row r="24" spans="1:7" x14ac:dyDescent="0.2">
      <c r="A24" s="88" t="s">
        <v>204</v>
      </c>
      <c r="B24" s="89" t="s">
        <v>50</v>
      </c>
      <c r="C24" s="144">
        <v>48</v>
      </c>
      <c r="D24" s="90"/>
      <c r="E24" s="144">
        <f t="shared" si="0"/>
        <v>24</v>
      </c>
      <c r="F24" s="91"/>
      <c r="G24" s="151">
        <f t="shared" si="1"/>
        <v>0</v>
      </c>
    </row>
    <row r="25" spans="1:7" x14ac:dyDescent="0.2">
      <c r="A25" s="88" t="s">
        <v>205</v>
      </c>
      <c r="B25" s="89" t="s">
        <v>50</v>
      </c>
      <c r="C25" s="144">
        <v>10</v>
      </c>
      <c r="D25" s="90"/>
      <c r="E25" s="144">
        <f t="shared" si="0"/>
        <v>5</v>
      </c>
      <c r="F25" s="91"/>
      <c r="G25" s="151">
        <f t="shared" si="1"/>
        <v>0</v>
      </c>
    </row>
    <row r="26" spans="1:7" x14ac:dyDescent="0.2">
      <c r="A26" s="88" t="s">
        <v>206</v>
      </c>
      <c r="B26" s="89" t="s">
        <v>50</v>
      </c>
      <c r="C26" s="144">
        <v>11</v>
      </c>
      <c r="D26" s="90"/>
      <c r="E26" s="144">
        <f t="shared" si="0"/>
        <v>5.5</v>
      </c>
      <c r="F26" s="91"/>
      <c r="G26" s="151">
        <f t="shared" si="1"/>
        <v>0</v>
      </c>
    </row>
    <row r="27" spans="1:7" x14ac:dyDescent="0.2">
      <c r="A27" s="88" t="s">
        <v>207</v>
      </c>
      <c r="B27" s="89" t="s">
        <v>50</v>
      </c>
      <c r="C27" s="144">
        <v>13</v>
      </c>
      <c r="D27" s="90"/>
      <c r="E27" s="144">
        <f t="shared" si="0"/>
        <v>6.5</v>
      </c>
      <c r="F27" s="91"/>
      <c r="G27" s="151">
        <f t="shared" si="1"/>
        <v>0</v>
      </c>
    </row>
    <row r="28" spans="1:7" x14ac:dyDescent="0.2">
      <c r="A28" s="88" t="s">
        <v>208</v>
      </c>
      <c r="B28" s="89" t="s">
        <v>50</v>
      </c>
      <c r="C28" s="144">
        <v>14</v>
      </c>
      <c r="D28" s="90"/>
      <c r="E28" s="144">
        <f t="shared" si="0"/>
        <v>7</v>
      </c>
      <c r="F28" s="91"/>
      <c r="G28" s="151">
        <f t="shared" si="1"/>
        <v>0</v>
      </c>
    </row>
    <row r="29" spans="1:7" x14ac:dyDescent="0.2">
      <c r="A29" s="88" t="s">
        <v>209</v>
      </c>
      <c r="B29" s="89" t="s">
        <v>50</v>
      </c>
      <c r="C29" s="144">
        <v>15</v>
      </c>
      <c r="D29" s="90"/>
      <c r="E29" s="144">
        <f t="shared" si="0"/>
        <v>7.5</v>
      </c>
      <c r="F29" s="91"/>
      <c r="G29" s="151">
        <f t="shared" si="1"/>
        <v>0</v>
      </c>
    </row>
    <row r="30" spans="1:7" x14ac:dyDescent="0.2">
      <c r="A30" s="88" t="s">
        <v>210</v>
      </c>
      <c r="B30" s="89" t="s">
        <v>50</v>
      </c>
      <c r="C30" s="144">
        <v>18</v>
      </c>
      <c r="D30" s="90"/>
      <c r="E30" s="144">
        <f t="shared" si="0"/>
        <v>9</v>
      </c>
      <c r="F30" s="91"/>
      <c r="G30" s="151">
        <f t="shared" si="1"/>
        <v>0</v>
      </c>
    </row>
    <row r="31" spans="1:7" x14ac:dyDescent="0.2">
      <c r="A31" s="88" t="s">
        <v>211</v>
      </c>
      <c r="B31" s="89" t="s">
        <v>50</v>
      </c>
      <c r="C31" s="144">
        <v>38</v>
      </c>
      <c r="D31" s="90"/>
      <c r="E31" s="144">
        <f t="shared" si="0"/>
        <v>19</v>
      </c>
      <c r="F31" s="91"/>
      <c r="G31" s="151">
        <f t="shared" si="1"/>
        <v>0</v>
      </c>
    </row>
    <row r="32" spans="1:7" x14ac:dyDescent="0.2">
      <c r="A32" s="88" t="s">
        <v>212</v>
      </c>
      <c r="B32" s="89" t="s">
        <v>50</v>
      </c>
      <c r="C32" s="144">
        <v>11</v>
      </c>
      <c r="D32" s="90"/>
      <c r="E32" s="144">
        <f t="shared" si="0"/>
        <v>5.5</v>
      </c>
      <c r="F32" s="91"/>
      <c r="G32" s="151">
        <f t="shared" si="1"/>
        <v>0</v>
      </c>
    </row>
    <row r="33" spans="1:7" x14ac:dyDescent="0.2">
      <c r="A33" s="88" t="s">
        <v>213</v>
      </c>
      <c r="B33" s="89" t="s">
        <v>50</v>
      </c>
      <c r="C33" s="144">
        <v>12</v>
      </c>
      <c r="D33" s="90"/>
      <c r="E33" s="144">
        <f t="shared" si="0"/>
        <v>6</v>
      </c>
      <c r="F33" s="91"/>
      <c r="G33" s="151">
        <f t="shared" si="1"/>
        <v>0</v>
      </c>
    </row>
    <row r="34" spans="1:7" x14ac:dyDescent="0.2">
      <c r="A34" s="88" t="s">
        <v>214</v>
      </c>
      <c r="B34" s="89" t="s">
        <v>50</v>
      </c>
      <c r="C34" s="144">
        <v>13</v>
      </c>
      <c r="D34" s="90"/>
      <c r="E34" s="144">
        <f t="shared" si="0"/>
        <v>6.5</v>
      </c>
      <c r="F34" s="91"/>
      <c r="G34" s="151">
        <f t="shared" si="1"/>
        <v>0</v>
      </c>
    </row>
    <row r="35" spans="1:7" x14ac:dyDescent="0.2">
      <c r="A35" s="88" t="s">
        <v>215</v>
      </c>
      <c r="B35" s="89" t="s">
        <v>50</v>
      </c>
      <c r="C35" s="144">
        <v>15</v>
      </c>
      <c r="D35" s="90"/>
      <c r="E35" s="144">
        <f t="shared" si="0"/>
        <v>7.5</v>
      </c>
      <c r="F35" s="91"/>
      <c r="G35" s="151">
        <f t="shared" si="1"/>
        <v>0</v>
      </c>
    </row>
    <row r="36" spans="1:7" x14ac:dyDescent="0.2">
      <c r="A36" s="88" t="s">
        <v>216</v>
      </c>
      <c r="B36" s="89" t="s">
        <v>50</v>
      </c>
      <c r="C36" s="144">
        <v>16</v>
      </c>
      <c r="D36" s="90"/>
      <c r="E36" s="144">
        <f t="shared" si="0"/>
        <v>8</v>
      </c>
      <c r="F36" s="91"/>
      <c r="G36" s="151">
        <f t="shared" si="1"/>
        <v>0</v>
      </c>
    </row>
    <row r="37" spans="1:7" x14ac:dyDescent="0.2">
      <c r="A37" s="88" t="s">
        <v>217</v>
      </c>
      <c r="B37" s="89" t="s">
        <v>50</v>
      </c>
      <c r="C37" s="144">
        <v>19</v>
      </c>
      <c r="D37" s="90"/>
      <c r="E37" s="144">
        <f t="shared" si="0"/>
        <v>9.5</v>
      </c>
      <c r="F37" s="91"/>
      <c r="G37" s="151">
        <f t="shared" si="1"/>
        <v>0</v>
      </c>
    </row>
    <row r="38" spans="1:7" x14ac:dyDescent="0.2">
      <c r="A38" s="88" t="s">
        <v>218</v>
      </c>
      <c r="B38" s="89" t="s">
        <v>50</v>
      </c>
      <c r="C38" s="144">
        <v>41</v>
      </c>
      <c r="D38" s="90"/>
      <c r="E38" s="144">
        <f t="shared" si="0"/>
        <v>20.5</v>
      </c>
      <c r="F38" s="91"/>
      <c r="G38" s="151">
        <f t="shared" si="1"/>
        <v>0</v>
      </c>
    </row>
    <row r="39" spans="1:7" x14ac:dyDescent="0.2">
      <c r="A39" s="88" t="s">
        <v>219</v>
      </c>
      <c r="B39" s="89" t="s">
        <v>50</v>
      </c>
      <c r="C39" s="144">
        <v>12</v>
      </c>
      <c r="D39" s="90"/>
      <c r="E39" s="144">
        <f t="shared" si="0"/>
        <v>6</v>
      </c>
      <c r="F39" s="91"/>
      <c r="G39" s="151">
        <f t="shared" si="1"/>
        <v>0</v>
      </c>
    </row>
    <row r="40" spans="1:7" x14ac:dyDescent="0.2">
      <c r="A40" s="88" t="s">
        <v>220</v>
      </c>
      <c r="B40" s="89" t="s">
        <v>50</v>
      </c>
      <c r="C40" s="144">
        <v>13</v>
      </c>
      <c r="D40" s="90"/>
      <c r="E40" s="144">
        <f t="shared" si="0"/>
        <v>6.5</v>
      </c>
      <c r="F40" s="91"/>
      <c r="G40" s="151">
        <f t="shared" si="1"/>
        <v>0</v>
      </c>
    </row>
    <row r="41" spans="1:7" x14ac:dyDescent="0.2">
      <c r="A41" s="88" t="s">
        <v>221</v>
      </c>
      <c r="B41" s="89" t="s">
        <v>50</v>
      </c>
      <c r="C41" s="144">
        <v>16</v>
      </c>
      <c r="D41" s="90"/>
      <c r="E41" s="144">
        <f t="shared" si="0"/>
        <v>8</v>
      </c>
      <c r="F41" s="91"/>
      <c r="G41" s="151">
        <f t="shared" si="1"/>
        <v>0</v>
      </c>
    </row>
    <row r="42" spans="1:7" x14ac:dyDescent="0.2">
      <c r="A42" s="88" t="s">
        <v>222</v>
      </c>
      <c r="B42" s="89" t="s">
        <v>50</v>
      </c>
      <c r="C42" s="144">
        <v>17</v>
      </c>
      <c r="D42" s="90"/>
      <c r="E42" s="144">
        <f t="shared" si="0"/>
        <v>8.5</v>
      </c>
      <c r="F42" s="91"/>
      <c r="G42" s="151">
        <f t="shared" si="1"/>
        <v>0</v>
      </c>
    </row>
    <row r="43" spans="1:7" x14ac:dyDescent="0.2">
      <c r="A43" s="88" t="s">
        <v>223</v>
      </c>
      <c r="B43" s="89" t="s">
        <v>50</v>
      </c>
      <c r="C43" s="144">
        <v>18</v>
      </c>
      <c r="D43" s="90"/>
      <c r="E43" s="144">
        <f t="shared" si="0"/>
        <v>9</v>
      </c>
      <c r="F43" s="91"/>
      <c r="G43" s="151">
        <f t="shared" si="1"/>
        <v>0</v>
      </c>
    </row>
    <row r="44" spans="1:7" x14ac:dyDescent="0.2">
      <c r="A44" s="88" t="s">
        <v>224</v>
      </c>
      <c r="B44" s="89" t="s">
        <v>50</v>
      </c>
      <c r="C44" s="144">
        <v>21</v>
      </c>
      <c r="D44" s="90"/>
      <c r="E44" s="144">
        <f t="shared" si="0"/>
        <v>10.5</v>
      </c>
      <c r="F44" s="91"/>
      <c r="G44" s="151">
        <f t="shared" si="1"/>
        <v>0</v>
      </c>
    </row>
    <row r="45" spans="1:7" x14ac:dyDescent="0.2">
      <c r="A45" s="88" t="s">
        <v>225</v>
      </c>
      <c r="B45" s="89" t="s">
        <v>50</v>
      </c>
      <c r="C45" s="144">
        <v>48</v>
      </c>
      <c r="D45" s="90"/>
      <c r="E45" s="144">
        <f t="shared" si="0"/>
        <v>24</v>
      </c>
      <c r="F45" s="91"/>
      <c r="G45" s="151">
        <f t="shared" si="1"/>
        <v>0</v>
      </c>
    </row>
    <row r="46" spans="1:7" x14ac:dyDescent="0.2">
      <c r="B46" s="12"/>
      <c r="C46" s="12"/>
      <c r="D46" s="12"/>
      <c r="E46" s="12"/>
      <c r="F46" s="12"/>
    </row>
    <row r="47" spans="1:7" ht="45" x14ac:dyDescent="0.2">
      <c r="A47" s="84" t="s">
        <v>226</v>
      </c>
      <c r="B47" s="85" t="s">
        <v>47</v>
      </c>
      <c r="C47" s="92" t="s">
        <v>180</v>
      </c>
      <c r="D47" s="92" t="s">
        <v>181</v>
      </c>
      <c r="E47" s="92" t="s">
        <v>182</v>
      </c>
      <c r="F47" s="86" t="s">
        <v>183</v>
      </c>
      <c r="G47" s="87" t="s">
        <v>48</v>
      </c>
    </row>
    <row r="48" spans="1:7" x14ac:dyDescent="0.2">
      <c r="A48" s="93" t="s">
        <v>227</v>
      </c>
      <c r="B48" s="94" t="s">
        <v>50</v>
      </c>
      <c r="C48" s="145">
        <v>13</v>
      </c>
      <c r="D48" s="95"/>
      <c r="E48" s="144">
        <f t="shared" ref="E48:E61" si="2">+C48/2</f>
        <v>6.5</v>
      </c>
      <c r="F48" s="91"/>
      <c r="G48" s="151">
        <f t="shared" ref="G48:G61" si="3">+C48*D48+E48*F48</f>
        <v>0</v>
      </c>
    </row>
    <row r="49" spans="1:7" x14ac:dyDescent="0.2">
      <c r="A49" s="93" t="s">
        <v>228</v>
      </c>
      <c r="B49" s="94" t="s">
        <v>50</v>
      </c>
      <c r="C49" s="145">
        <v>14</v>
      </c>
      <c r="D49" s="95"/>
      <c r="E49" s="144">
        <f t="shared" si="2"/>
        <v>7</v>
      </c>
      <c r="F49" s="91"/>
      <c r="G49" s="151">
        <f t="shared" si="3"/>
        <v>0</v>
      </c>
    </row>
    <row r="50" spans="1:7" x14ac:dyDescent="0.2">
      <c r="A50" s="93" t="s">
        <v>229</v>
      </c>
      <c r="B50" s="94" t="s">
        <v>50</v>
      </c>
      <c r="C50" s="145">
        <v>15</v>
      </c>
      <c r="D50" s="95"/>
      <c r="E50" s="144">
        <f t="shared" si="2"/>
        <v>7.5</v>
      </c>
      <c r="F50" s="91"/>
      <c r="G50" s="151">
        <f t="shared" si="3"/>
        <v>0</v>
      </c>
    </row>
    <row r="51" spans="1:7" x14ac:dyDescent="0.2">
      <c r="A51" s="93" t="s">
        <v>230</v>
      </c>
      <c r="B51" s="94" t="s">
        <v>50</v>
      </c>
      <c r="C51" s="145">
        <v>16</v>
      </c>
      <c r="D51" s="95"/>
      <c r="E51" s="144">
        <f t="shared" si="2"/>
        <v>8</v>
      </c>
      <c r="F51" s="91"/>
      <c r="G51" s="151">
        <f t="shared" si="3"/>
        <v>0</v>
      </c>
    </row>
    <row r="52" spans="1:7" x14ac:dyDescent="0.2">
      <c r="A52" s="93" t="s">
        <v>231</v>
      </c>
      <c r="B52" s="94" t="s">
        <v>50</v>
      </c>
      <c r="C52" s="145">
        <v>18</v>
      </c>
      <c r="D52" s="95"/>
      <c r="E52" s="144">
        <f t="shared" si="2"/>
        <v>9</v>
      </c>
      <c r="F52" s="91"/>
      <c r="G52" s="151">
        <f t="shared" si="3"/>
        <v>0</v>
      </c>
    </row>
    <row r="53" spans="1:7" x14ac:dyDescent="0.2">
      <c r="A53" s="93" t="s">
        <v>232</v>
      </c>
      <c r="B53" s="94" t="s">
        <v>50</v>
      </c>
      <c r="C53" s="145">
        <v>21</v>
      </c>
      <c r="D53" s="95"/>
      <c r="E53" s="144">
        <f t="shared" si="2"/>
        <v>10.5</v>
      </c>
      <c r="F53" s="91"/>
      <c r="G53" s="151">
        <f t="shared" si="3"/>
        <v>0</v>
      </c>
    </row>
    <row r="54" spans="1:7" x14ac:dyDescent="0.2">
      <c r="A54" s="93" t="s">
        <v>233</v>
      </c>
      <c r="B54" s="94" t="s">
        <v>50</v>
      </c>
      <c r="C54" s="145">
        <v>37</v>
      </c>
      <c r="D54" s="95"/>
      <c r="E54" s="144">
        <f t="shared" si="2"/>
        <v>18.5</v>
      </c>
      <c r="F54" s="91"/>
      <c r="G54" s="151">
        <f t="shared" si="3"/>
        <v>0</v>
      </c>
    </row>
    <row r="55" spans="1:7" x14ac:dyDescent="0.2">
      <c r="A55" s="93" t="s">
        <v>234</v>
      </c>
      <c r="B55" s="94" t="s">
        <v>50</v>
      </c>
      <c r="C55" s="145">
        <v>13</v>
      </c>
      <c r="D55" s="95"/>
      <c r="E55" s="144">
        <f t="shared" si="2"/>
        <v>6.5</v>
      </c>
      <c r="F55" s="91"/>
      <c r="G55" s="151">
        <f t="shared" si="3"/>
        <v>0</v>
      </c>
    </row>
    <row r="56" spans="1:7" x14ac:dyDescent="0.2">
      <c r="A56" s="93" t="s">
        <v>235</v>
      </c>
      <c r="B56" s="94" t="s">
        <v>50</v>
      </c>
      <c r="C56" s="145">
        <v>14</v>
      </c>
      <c r="D56" s="95"/>
      <c r="E56" s="144">
        <f t="shared" si="2"/>
        <v>7</v>
      </c>
      <c r="F56" s="91"/>
      <c r="G56" s="151">
        <f t="shared" si="3"/>
        <v>0</v>
      </c>
    </row>
    <row r="57" spans="1:7" x14ac:dyDescent="0.2">
      <c r="A57" s="93" t="s">
        <v>236</v>
      </c>
      <c r="B57" s="94" t="s">
        <v>50</v>
      </c>
      <c r="C57" s="145">
        <v>15</v>
      </c>
      <c r="D57" s="95"/>
      <c r="E57" s="144">
        <f t="shared" si="2"/>
        <v>7.5</v>
      </c>
      <c r="F57" s="91"/>
      <c r="G57" s="151">
        <f t="shared" si="3"/>
        <v>0</v>
      </c>
    </row>
    <row r="58" spans="1:7" x14ac:dyDescent="0.2">
      <c r="A58" s="93" t="s">
        <v>237</v>
      </c>
      <c r="B58" s="94" t="s">
        <v>50</v>
      </c>
      <c r="C58" s="145">
        <v>16</v>
      </c>
      <c r="D58" s="95"/>
      <c r="E58" s="144">
        <f t="shared" si="2"/>
        <v>8</v>
      </c>
      <c r="F58" s="91"/>
      <c r="G58" s="151">
        <f t="shared" si="3"/>
        <v>0</v>
      </c>
    </row>
    <row r="59" spans="1:7" x14ac:dyDescent="0.2">
      <c r="A59" s="93" t="s">
        <v>238</v>
      </c>
      <c r="B59" s="94" t="s">
        <v>50</v>
      </c>
      <c r="C59" s="145">
        <v>18</v>
      </c>
      <c r="D59" s="95"/>
      <c r="E59" s="144">
        <f t="shared" si="2"/>
        <v>9</v>
      </c>
      <c r="F59" s="91"/>
      <c r="G59" s="151">
        <f t="shared" si="3"/>
        <v>0</v>
      </c>
    </row>
    <row r="60" spans="1:7" x14ac:dyDescent="0.2">
      <c r="A60" s="93" t="s">
        <v>239</v>
      </c>
      <c r="B60" s="94" t="s">
        <v>50</v>
      </c>
      <c r="C60" s="145">
        <v>21</v>
      </c>
      <c r="D60" s="95"/>
      <c r="E60" s="144">
        <f t="shared" si="2"/>
        <v>10.5</v>
      </c>
      <c r="F60" s="91"/>
      <c r="G60" s="151">
        <f t="shared" si="3"/>
        <v>0</v>
      </c>
    </row>
    <row r="61" spans="1:7" x14ac:dyDescent="0.2">
      <c r="A61" s="93" t="s">
        <v>240</v>
      </c>
      <c r="B61" s="94" t="s">
        <v>50</v>
      </c>
      <c r="C61" s="145">
        <v>37</v>
      </c>
      <c r="D61" s="95"/>
      <c r="E61" s="144">
        <f t="shared" si="2"/>
        <v>18.5</v>
      </c>
      <c r="F61" s="91"/>
      <c r="G61" s="151">
        <f t="shared" si="3"/>
        <v>0</v>
      </c>
    </row>
    <row r="62" spans="1:7" x14ac:dyDescent="0.2">
      <c r="B62" s="12"/>
      <c r="C62" s="12"/>
      <c r="D62" s="12"/>
      <c r="E62" s="12"/>
      <c r="F62" s="12"/>
    </row>
    <row r="63" spans="1:7" ht="45" x14ac:dyDescent="0.2">
      <c r="A63" s="84" t="s">
        <v>241</v>
      </c>
      <c r="B63" s="85" t="s">
        <v>47</v>
      </c>
      <c r="C63" s="92" t="s">
        <v>180</v>
      </c>
      <c r="D63" s="92" t="s">
        <v>181</v>
      </c>
      <c r="E63" s="92" t="s">
        <v>182</v>
      </c>
      <c r="F63" s="86" t="s">
        <v>183</v>
      </c>
      <c r="G63" s="87" t="s">
        <v>48</v>
      </c>
    </row>
    <row r="64" spans="1:7" x14ac:dyDescent="0.2">
      <c r="A64" s="88" t="s">
        <v>227</v>
      </c>
      <c r="B64" s="89" t="s">
        <v>50</v>
      </c>
      <c r="C64" s="146">
        <v>8</v>
      </c>
      <c r="D64" s="96"/>
      <c r="E64" s="144">
        <f t="shared" ref="E64:E77" si="4">+C64/2</f>
        <v>4</v>
      </c>
      <c r="F64" s="91"/>
      <c r="G64" s="151">
        <f t="shared" ref="G64:G76" si="5">+C64*D64+E64*F64</f>
        <v>0</v>
      </c>
    </row>
    <row r="65" spans="1:7" x14ac:dyDescent="0.2">
      <c r="A65" s="88" t="s">
        <v>228</v>
      </c>
      <c r="B65" s="89" t="s">
        <v>50</v>
      </c>
      <c r="C65" s="146">
        <v>9</v>
      </c>
      <c r="D65" s="96"/>
      <c r="E65" s="144">
        <f t="shared" si="4"/>
        <v>4.5</v>
      </c>
      <c r="F65" s="91"/>
      <c r="G65" s="151">
        <f t="shared" si="5"/>
        <v>0</v>
      </c>
    </row>
    <row r="66" spans="1:7" x14ac:dyDescent="0.2">
      <c r="A66" s="88" t="s">
        <v>229</v>
      </c>
      <c r="B66" s="89" t="s">
        <v>50</v>
      </c>
      <c r="C66" s="146">
        <v>10</v>
      </c>
      <c r="D66" s="96"/>
      <c r="E66" s="144">
        <f t="shared" si="4"/>
        <v>5</v>
      </c>
      <c r="F66" s="91"/>
      <c r="G66" s="151">
        <f t="shared" si="5"/>
        <v>0</v>
      </c>
    </row>
    <row r="67" spans="1:7" x14ac:dyDescent="0.2">
      <c r="A67" s="88" t="s">
        <v>230</v>
      </c>
      <c r="B67" s="89" t="s">
        <v>50</v>
      </c>
      <c r="C67" s="146">
        <v>11</v>
      </c>
      <c r="D67" s="96"/>
      <c r="E67" s="144">
        <f t="shared" si="4"/>
        <v>5.5</v>
      </c>
      <c r="F67" s="91"/>
      <c r="G67" s="151">
        <f t="shared" si="5"/>
        <v>0</v>
      </c>
    </row>
    <row r="68" spans="1:7" x14ac:dyDescent="0.2">
      <c r="A68" s="88" t="s">
        <v>231</v>
      </c>
      <c r="B68" s="89" t="s">
        <v>50</v>
      </c>
      <c r="C68" s="146">
        <v>13</v>
      </c>
      <c r="D68" s="96"/>
      <c r="E68" s="144">
        <f t="shared" si="4"/>
        <v>6.5</v>
      </c>
      <c r="F68" s="91"/>
      <c r="G68" s="151">
        <f t="shared" si="5"/>
        <v>0</v>
      </c>
    </row>
    <row r="69" spans="1:7" x14ac:dyDescent="0.2">
      <c r="A69" s="88" t="s">
        <v>232</v>
      </c>
      <c r="B69" s="89" t="s">
        <v>50</v>
      </c>
      <c r="C69" s="146">
        <v>21</v>
      </c>
      <c r="D69" s="96"/>
      <c r="E69" s="144">
        <f t="shared" si="4"/>
        <v>10.5</v>
      </c>
      <c r="F69" s="91"/>
      <c r="G69" s="151">
        <f t="shared" si="5"/>
        <v>0</v>
      </c>
    </row>
    <row r="70" spans="1:7" x14ac:dyDescent="0.2">
      <c r="A70" s="88" t="s">
        <v>233</v>
      </c>
      <c r="B70" s="89" t="s">
        <v>50</v>
      </c>
      <c r="C70" s="146">
        <v>30</v>
      </c>
      <c r="D70" s="96"/>
      <c r="E70" s="144">
        <f t="shared" si="4"/>
        <v>15</v>
      </c>
      <c r="F70" s="91"/>
      <c r="G70" s="151">
        <f t="shared" si="5"/>
        <v>0</v>
      </c>
    </row>
    <row r="71" spans="1:7" x14ac:dyDescent="0.2">
      <c r="A71" s="93" t="s">
        <v>234</v>
      </c>
      <c r="B71" s="94" t="s">
        <v>50</v>
      </c>
      <c r="C71" s="146">
        <v>8</v>
      </c>
      <c r="D71" s="96"/>
      <c r="E71" s="144">
        <f t="shared" si="4"/>
        <v>4</v>
      </c>
      <c r="F71" s="91"/>
      <c r="G71" s="151">
        <f t="shared" si="5"/>
        <v>0</v>
      </c>
    </row>
    <row r="72" spans="1:7" x14ac:dyDescent="0.2">
      <c r="A72" s="93" t="s">
        <v>235</v>
      </c>
      <c r="B72" s="94" t="s">
        <v>50</v>
      </c>
      <c r="C72" s="146">
        <v>9</v>
      </c>
      <c r="D72" s="96"/>
      <c r="E72" s="144">
        <f t="shared" si="4"/>
        <v>4.5</v>
      </c>
      <c r="F72" s="91"/>
      <c r="G72" s="151">
        <f t="shared" si="5"/>
        <v>0</v>
      </c>
    </row>
    <row r="73" spans="1:7" x14ac:dyDescent="0.2">
      <c r="A73" s="93" t="s">
        <v>236</v>
      </c>
      <c r="B73" s="94" t="s">
        <v>50</v>
      </c>
      <c r="C73" s="146">
        <v>10</v>
      </c>
      <c r="D73" s="96"/>
      <c r="E73" s="144">
        <f t="shared" si="4"/>
        <v>5</v>
      </c>
      <c r="F73" s="91"/>
      <c r="G73" s="151">
        <f t="shared" si="5"/>
        <v>0</v>
      </c>
    </row>
    <row r="74" spans="1:7" x14ac:dyDescent="0.2">
      <c r="A74" s="93" t="s">
        <v>237</v>
      </c>
      <c r="B74" s="94" t="s">
        <v>50</v>
      </c>
      <c r="C74" s="146">
        <v>11</v>
      </c>
      <c r="D74" s="96"/>
      <c r="E74" s="144">
        <f t="shared" si="4"/>
        <v>5.5</v>
      </c>
      <c r="F74" s="91"/>
      <c r="G74" s="151">
        <f t="shared" si="5"/>
        <v>0</v>
      </c>
    </row>
    <row r="75" spans="1:7" x14ac:dyDescent="0.2">
      <c r="A75" s="93" t="s">
        <v>238</v>
      </c>
      <c r="B75" s="94" t="s">
        <v>50</v>
      </c>
      <c r="C75" s="146">
        <v>13</v>
      </c>
      <c r="D75" s="96"/>
      <c r="E75" s="144">
        <f t="shared" si="4"/>
        <v>6.5</v>
      </c>
      <c r="F75" s="91"/>
      <c r="G75" s="151">
        <f t="shared" si="5"/>
        <v>0</v>
      </c>
    </row>
    <row r="76" spans="1:7" x14ac:dyDescent="0.2">
      <c r="A76" s="93" t="s">
        <v>239</v>
      </c>
      <c r="B76" s="94" t="s">
        <v>50</v>
      </c>
      <c r="C76" s="146">
        <v>21</v>
      </c>
      <c r="D76" s="96"/>
      <c r="E76" s="144">
        <f t="shared" si="4"/>
        <v>10.5</v>
      </c>
      <c r="F76" s="91"/>
      <c r="G76" s="151">
        <f t="shared" si="5"/>
        <v>0</v>
      </c>
    </row>
    <row r="77" spans="1:7" x14ac:dyDescent="0.2">
      <c r="A77" s="93" t="s">
        <v>240</v>
      </c>
      <c r="B77" s="94" t="s">
        <v>50</v>
      </c>
      <c r="C77" s="146">
        <v>30</v>
      </c>
      <c r="D77" s="96"/>
      <c r="E77" s="144">
        <f t="shared" si="4"/>
        <v>15</v>
      </c>
      <c r="F77" s="91"/>
      <c r="G77" s="151">
        <f>+C77*D77+E77*F77</f>
        <v>0</v>
      </c>
    </row>
    <row r="78" spans="1:7" x14ac:dyDescent="0.2">
      <c r="B78" s="12"/>
      <c r="C78" s="12"/>
      <c r="D78" s="12"/>
      <c r="E78" s="12"/>
      <c r="F78" s="12"/>
    </row>
    <row r="79" spans="1:7" ht="45" x14ac:dyDescent="0.2">
      <c r="A79" s="84" t="s">
        <v>242</v>
      </c>
      <c r="B79" s="85" t="s">
        <v>47</v>
      </c>
      <c r="C79" s="92" t="s">
        <v>180</v>
      </c>
      <c r="D79" s="92" t="s">
        <v>181</v>
      </c>
      <c r="E79" s="92" t="s">
        <v>182</v>
      </c>
      <c r="F79" s="86" t="s">
        <v>183</v>
      </c>
      <c r="G79" s="87" t="s">
        <v>48</v>
      </c>
    </row>
    <row r="80" spans="1:7" x14ac:dyDescent="0.2">
      <c r="A80" s="88" t="s">
        <v>227</v>
      </c>
      <c r="B80" s="89" t="s">
        <v>50</v>
      </c>
      <c r="C80" s="146">
        <v>8</v>
      </c>
      <c r="D80" s="96"/>
      <c r="E80" s="144">
        <f t="shared" ref="E80:E115" si="6">+C80/2</f>
        <v>4</v>
      </c>
      <c r="F80" s="91"/>
      <c r="G80" s="151">
        <f>+C80*D80+E80*F80</f>
        <v>0</v>
      </c>
    </row>
    <row r="81" spans="1:7" x14ac:dyDescent="0.2">
      <c r="A81" s="88" t="s">
        <v>228</v>
      </c>
      <c r="B81" s="89" t="s">
        <v>50</v>
      </c>
      <c r="C81" s="146">
        <v>9</v>
      </c>
      <c r="D81" s="96"/>
      <c r="E81" s="144">
        <f t="shared" si="6"/>
        <v>4.5</v>
      </c>
      <c r="F81" s="91"/>
      <c r="G81" s="151">
        <f t="shared" ref="G81:G114" si="7">+C81*D81+E81*F81</f>
        <v>0</v>
      </c>
    </row>
    <row r="82" spans="1:7" x14ac:dyDescent="0.2">
      <c r="A82" s="88" t="s">
        <v>229</v>
      </c>
      <c r="B82" s="89" t="s">
        <v>50</v>
      </c>
      <c r="C82" s="146">
        <v>10</v>
      </c>
      <c r="D82" s="96"/>
      <c r="E82" s="144">
        <f t="shared" si="6"/>
        <v>5</v>
      </c>
      <c r="F82" s="91"/>
      <c r="G82" s="151">
        <f t="shared" si="7"/>
        <v>0</v>
      </c>
    </row>
    <row r="83" spans="1:7" x14ac:dyDescent="0.2">
      <c r="A83" s="88" t="s">
        <v>230</v>
      </c>
      <c r="B83" s="89" t="s">
        <v>50</v>
      </c>
      <c r="C83" s="146">
        <v>11</v>
      </c>
      <c r="D83" s="96"/>
      <c r="E83" s="144">
        <f t="shared" si="6"/>
        <v>5.5</v>
      </c>
      <c r="F83" s="91"/>
      <c r="G83" s="151">
        <f t="shared" si="7"/>
        <v>0</v>
      </c>
    </row>
    <row r="84" spans="1:7" x14ac:dyDescent="0.2">
      <c r="A84" s="88" t="s">
        <v>231</v>
      </c>
      <c r="B84" s="89" t="s">
        <v>50</v>
      </c>
      <c r="C84" s="146">
        <v>13</v>
      </c>
      <c r="D84" s="96"/>
      <c r="E84" s="144">
        <f t="shared" si="6"/>
        <v>6.5</v>
      </c>
      <c r="F84" s="91"/>
      <c r="G84" s="151">
        <f t="shared" si="7"/>
        <v>0</v>
      </c>
    </row>
    <row r="85" spans="1:7" x14ac:dyDescent="0.2">
      <c r="A85" s="88" t="s">
        <v>232</v>
      </c>
      <c r="B85" s="89" t="s">
        <v>50</v>
      </c>
      <c r="C85" s="146">
        <v>21</v>
      </c>
      <c r="D85" s="96"/>
      <c r="E85" s="144">
        <f t="shared" si="6"/>
        <v>10.5</v>
      </c>
      <c r="F85" s="91"/>
      <c r="G85" s="151">
        <f t="shared" si="7"/>
        <v>0</v>
      </c>
    </row>
    <row r="86" spans="1:7" x14ac:dyDescent="0.2">
      <c r="A86" s="88" t="s">
        <v>233</v>
      </c>
      <c r="B86" s="89" t="s">
        <v>50</v>
      </c>
      <c r="C86" s="146">
        <v>30</v>
      </c>
      <c r="D86" s="96"/>
      <c r="E86" s="144">
        <f t="shared" si="6"/>
        <v>15</v>
      </c>
      <c r="F86" s="91"/>
      <c r="G86" s="151">
        <f t="shared" si="7"/>
        <v>0</v>
      </c>
    </row>
    <row r="87" spans="1:7" x14ac:dyDescent="0.2">
      <c r="A87" s="93" t="s">
        <v>234</v>
      </c>
      <c r="B87" s="94" t="s">
        <v>50</v>
      </c>
      <c r="C87" s="146">
        <v>8</v>
      </c>
      <c r="D87" s="96"/>
      <c r="E87" s="144">
        <f t="shared" si="6"/>
        <v>4</v>
      </c>
      <c r="F87" s="91"/>
      <c r="G87" s="151">
        <f t="shared" si="7"/>
        <v>0</v>
      </c>
    </row>
    <row r="88" spans="1:7" x14ac:dyDescent="0.2">
      <c r="A88" s="93" t="s">
        <v>235</v>
      </c>
      <c r="B88" s="94" t="s">
        <v>50</v>
      </c>
      <c r="C88" s="146">
        <v>9</v>
      </c>
      <c r="D88" s="96"/>
      <c r="E88" s="144">
        <f t="shared" si="6"/>
        <v>4.5</v>
      </c>
      <c r="F88" s="91"/>
      <c r="G88" s="151">
        <f t="shared" si="7"/>
        <v>0</v>
      </c>
    </row>
    <row r="89" spans="1:7" x14ac:dyDescent="0.2">
      <c r="A89" s="93" t="s">
        <v>236</v>
      </c>
      <c r="B89" s="94" t="s">
        <v>50</v>
      </c>
      <c r="C89" s="146">
        <v>10</v>
      </c>
      <c r="D89" s="96"/>
      <c r="E89" s="144">
        <f t="shared" si="6"/>
        <v>5</v>
      </c>
      <c r="F89" s="91"/>
      <c r="G89" s="151">
        <f t="shared" si="7"/>
        <v>0</v>
      </c>
    </row>
    <row r="90" spans="1:7" x14ac:dyDescent="0.2">
      <c r="A90" s="93" t="s">
        <v>237</v>
      </c>
      <c r="B90" s="94" t="s">
        <v>50</v>
      </c>
      <c r="C90" s="146">
        <v>11</v>
      </c>
      <c r="D90" s="96"/>
      <c r="E90" s="144">
        <f t="shared" si="6"/>
        <v>5.5</v>
      </c>
      <c r="F90" s="91"/>
      <c r="G90" s="151">
        <f t="shared" si="7"/>
        <v>0</v>
      </c>
    </row>
    <row r="91" spans="1:7" x14ac:dyDescent="0.2">
      <c r="A91" s="93" t="s">
        <v>238</v>
      </c>
      <c r="B91" s="94" t="s">
        <v>50</v>
      </c>
      <c r="C91" s="146">
        <v>13</v>
      </c>
      <c r="D91" s="96"/>
      <c r="E91" s="144">
        <f t="shared" si="6"/>
        <v>6.5</v>
      </c>
      <c r="F91" s="91"/>
      <c r="G91" s="151">
        <f t="shared" si="7"/>
        <v>0</v>
      </c>
    </row>
    <row r="92" spans="1:7" x14ac:dyDescent="0.2">
      <c r="A92" s="93" t="s">
        <v>239</v>
      </c>
      <c r="B92" s="94" t="s">
        <v>50</v>
      </c>
      <c r="C92" s="146">
        <v>21</v>
      </c>
      <c r="D92" s="96"/>
      <c r="E92" s="144">
        <f t="shared" si="6"/>
        <v>10.5</v>
      </c>
      <c r="F92" s="91"/>
      <c r="G92" s="151">
        <f t="shared" si="7"/>
        <v>0</v>
      </c>
    </row>
    <row r="93" spans="1:7" x14ac:dyDescent="0.2">
      <c r="A93" s="93" t="s">
        <v>240</v>
      </c>
      <c r="B93" s="94" t="s">
        <v>50</v>
      </c>
      <c r="C93" s="146">
        <v>30</v>
      </c>
      <c r="D93" s="96"/>
      <c r="E93" s="144">
        <f t="shared" si="6"/>
        <v>15</v>
      </c>
      <c r="F93" s="91"/>
      <c r="G93" s="151">
        <f t="shared" si="7"/>
        <v>0</v>
      </c>
    </row>
    <row r="94" spans="1:7" x14ac:dyDescent="0.2">
      <c r="A94" s="97" t="s">
        <v>243</v>
      </c>
      <c r="B94" s="89" t="s">
        <v>50</v>
      </c>
      <c r="C94" s="146">
        <v>9</v>
      </c>
      <c r="D94" s="98"/>
      <c r="E94" s="144">
        <f t="shared" si="6"/>
        <v>4.5</v>
      </c>
      <c r="F94" s="91"/>
      <c r="G94" s="151">
        <f t="shared" si="7"/>
        <v>0</v>
      </c>
    </row>
    <row r="95" spans="1:7" x14ac:dyDescent="0.2">
      <c r="A95" s="97" t="s">
        <v>244</v>
      </c>
      <c r="B95" s="89" t="s">
        <v>50</v>
      </c>
      <c r="C95" s="146">
        <v>13</v>
      </c>
      <c r="D95" s="98"/>
      <c r="E95" s="144">
        <f t="shared" si="6"/>
        <v>6.5</v>
      </c>
      <c r="F95" s="91"/>
      <c r="G95" s="151">
        <f t="shared" si="7"/>
        <v>0</v>
      </c>
    </row>
    <row r="96" spans="1:7" x14ac:dyDescent="0.2">
      <c r="A96" s="97" t="s">
        <v>245</v>
      </c>
      <c r="B96" s="89" t="s">
        <v>50</v>
      </c>
      <c r="C96" s="146">
        <v>8</v>
      </c>
      <c r="D96" s="98"/>
      <c r="E96" s="144">
        <f t="shared" si="6"/>
        <v>4</v>
      </c>
      <c r="F96" s="91"/>
      <c r="G96" s="151">
        <f t="shared" si="7"/>
        <v>0</v>
      </c>
    </row>
    <row r="97" spans="1:7" x14ac:dyDescent="0.2">
      <c r="A97" s="97" t="s">
        <v>246</v>
      </c>
      <c r="B97" s="89" t="s">
        <v>50</v>
      </c>
      <c r="C97" s="146">
        <v>9</v>
      </c>
      <c r="D97" s="98"/>
      <c r="E97" s="144">
        <f t="shared" si="6"/>
        <v>4.5</v>
      </c>
      <c r="F97" s="91"/>
      <c r="G97" s="151">
        <f t="shared" si="7"/>
        <v>0</v>
      </c>
    </row>
    <row r="98" spans="1:7" x14ac:dyDescent="0.2">
      <c r="A98" s="97" t="s">
        <v>247</v>
      </c>
      <c r="B98" s="89" t="s">
        <v>50</v>
      </c>
      <c r="C98" s="146">
        <v>10</v>
      </c>
      <c r="D98" s="90"/>
      <c r="E98" s="144">
        <f t="shared" si="6"/>
        <v>5</v>
      </c>
      <c r="F98" s="91"/>
      <c r="G98" s="151">
        <f t="shared" si="7"/>
        <v>0</v>
      </c>
    </row>
    <row r="99" spans="1:7" x14ac:dyDescent="0.2">
      <c r="A99" s="97" t="s">
        <v>248</v>
      </c>
      <c r="B99" s="89" t="s">
        <v>50</v>
      </c>
      <c r="C99" s="146">
        <v>11</v>
      </c>
      <c r="D99" s="90"/>
      <c r="E99" s="144">
        <f t="shared" si="6"/>
        <v>5.5</v>
      </c>
      <c r="F99" s="91"/>
      <c r="G99" s="151">
        <f t="shared" si="7"/>
        <v>0</v>
      </c>
    </row>
    <row r="100" spans="1:7" x14ac:dyDescent="0.2">
      <c r="A100" s="97" t="s">
        <v>249</v>
      </c>
      <c r="B100" s="89" t="s">
        <v>50</v>
      </c>
      <c r="C100" s="146">
        <v>13</v>
      </c>
      <c r="D100" s="90"/>
      <c r="E100" s="144">
        <f t="shared" si="6"/>
        <v>6.5</v>
      </c>
      <c r="F100" s="91"/>
      <c r="G100" s="151">
        <f t="shared" si="7"/>
        <v>0</v>
      </c>
    </row>
    <row r="101" spans="1:7" x14ac:dyDescent="0.2">
      <c r="A101" s="97" t="s">
        <v>250</v>
      </c>
      <c r="B101" s="89" t="s">
        <v>50</v>
      </c>
      <c r="C101" s="146">
        <v>20</v>
      </c>
      <c r="D101" s="90"/>
      <c r="E101" s="144">
        <f t="shared" si="6"/>
        <v>10</v>
      </c>
      <c r="F101" s="91"/>
      <c r="G101" s="151">
        <f t="shared" si="7"/>
        <v>0</v>
      </c>
    </row>
    <row r="102" spans="1:7" x14ac:dyDescent="0.2">
      <c r="A102" s="97" t="s">
        <v>251</v>
      </c>
      <c r="B102" s="89" t="s">
        <v>50</v>
      </c>
      <c r="C102" s="146">
        <v>28</v>
      </c>
      <c r="D102" s="90"/>
      <c r="E102" s="144">
        <f t="shared" si="6"/>
        <v>14</v>
      </c>
      <c r="F102" s="91"/>
      <c r="G102" s="151">
        <f t="shared" si="7"/>
        <v>0</v>
      </c>
    </row>
    <row r="103" spans="1:7" x14ac:dyDescent="0.2">
      <c r="A103" s="97" t="s">
        <v>252</v>
      </c>
      <c r="B103" s="89" t="s">
        <v>50</v>
      </c>
      <c r="C103" s="146">
        <v>6</v>
      </c>
      <c r="D103" s="90"/>
      <c r="E103" s="144">
        <f t="shared" si="6"/>
        <v>3</v>
      </c>
      <c r="F103" s="91"/>
      <c r="G103" s="151">
        <f t="shared" si="7"/>
        <v>0</v>
      </c>
    </row>
    <row r="104" spans="1:7" x14ac:dyDescent="0.2">
      <c r="A104" s="97" t="s">
        <v>253</v>
      </c>
      <c r="B104" s="89" t="s">
        <v>50</v>
      </c>
      <c r="C104" s="146">
        <v>7</v>
      </c>
      <c r="D104" s="90"/>
      <c r="E104" s="144">
        <f t="shared" si="6"/>
        <v>3.5</v>
      </c>
      <c r="F104" s="91"/>
      <c r="G104" s="151">
        <f t="shared" si="7"/>
        <v>0</v>
      </c>
    </row>
    <row r="105" spans="1:7" x14ac:dyDescent="0.2">
      <c r="A105" s="97" t="s">
        <v>254</v>
      </c>
      <c r="B105" s="89" t="s">
        <v>50</v>
      </c>
      <c r="C105" s="146">
        <v>8</v>
      </c>
      <c r="D105" s="99"/>
      <c r="E105" s="144">
        <f t="shared" si="6"/>
        <v>4</v>
      </c>
      <c r="F105" s="91"/>
      <c r="G105" s="151">
        <f t="shared" si="7"/>
        <v>0</v>
      </c>
    </row>
    <row r="106" spans="1:7" x14ac:dyDescent="0.2">
      <c r="A106" s="97" t="s">
        <v>255</v>
      </c>
      <c r="B106" s="89" t="s">
        <v>50</v>
      </c>
      <c r="C106" s="146">
        <v>9</v>
      </c>
      <c r="D106" s="96"/>
      <c r="E106" s="144">
        <f t="shared" si="6"/>
        <v>4.5</v>
      </c>
      <c r="F106" s="91"/>
      <c r="G106" s="151">
        <f t="shared" si="7"/>
        <v>0</v>
      </c>
    </row>
    <row r="107" spans="1:7" x14ac:dyDescent="0.2">
      <c r="A107" s="97" t="s">
        <v>256</v>
      </c>
      <c r="B107" s="89" t="s">
        <v>50</v>
      </c>
      <c r="C107" s="146">
        <v>10</v>
      </c>
      <c r="D107" s="96"/>
      <c r="E107" s="144">
        <f t="shared" si="6"/>
        <v>5</v>
      </c>
      <c r="F107" s="91"/>
      <c r="G107" s="151">
        <f t="shared" si="7"/>
        <v>0</v>
      </c>
    </row>
    <row r="108" spans="1:7" x14ac:dyDescent="0.2">
      <c r="A108" s="97" t="s">
        <v>257</v>
      </c>
      <c r="B108" s="89" t="s">
        <v>50</v>
      </c>
      <c r="C108" s="146">
        <v>11</v>
      </c>
      <c r="D108" s="96"/>
      <c r="E108" s="144">
        <f t="shared" si="6"/>
        <v>5.5</v>
      </c>
      <c r="F108" s="91"/>
      <c r="G108" s="151">
        <f t="shared" si="7"/>
        <v>0</v>
      </c>
    </row>
    <row r="109" spans="1:7" x14ac:dyDescent="0.2">
      <c r="A109" s="97" t="s">
        <v>258</v>
      </c>
      <c r="B109" s="89" t="s">
        <v>50</v>
      </c>
      <c r="C109" s="146">
        <v>9</v>
      </c>
      <c r="D109" s="96"/>
      <c r="E109" s="144">
        <f t="shared" si="6"/>
        <v>4.5</v>
      </c>
      <c r="F109" s="91"/>
      <c r="G109" s="151">
        <f t="shared" si="7"/>
        <v>0</v>
      </c>
    </row>
    <row r="110" spans="1:7" x14ac:dyDescent="0.2">
      <c r="A110" s="97" t="s">
        <v>259</v>
      </c>
      <c r="B110" s="89" t="s">
        <v>50</v>
      </c>
      <c r="C110" s="146">
        <v>10</v>
      </c>
      <c r="D110" s="96"/>
      <c r="E110" s="144">
        <f t="shared" si="6"/>
        <v>5</v>
      </c>
      <c r="F110" s="91"/>
      <c r="G110" s="151">
        <f t="shared" si="7"/>
        <v>0</v>
      </c>
    </row>
    <row r="111" spans="1:7" x14ac:dyDescent="0.2">
      <c r="A111" s="97" t="s">
        <v>260</v>
      </c>
      <c r="B111" s="89" t="s">
        <v>50</v>
      </c>
      <c r="C111" s="146">
        <v>11</v>
      </c>
      <c r="D111" s="96"/>
      <c r="E111" s="144">
        <f t="shared" si="6"/>
        <v>5.5</v>
      </c>
      <c r="F111" s="91"/>
      <c r="G111" s="151">
        <f t="shared" si="7"/>
        <v>0</v>
      </c>
    </row>
    <row r="112" spans="1:7" x14ac:dyDescent="0.2">
      <c r="A112" s="97" t="s">
        <v>261</v>
      </c>
      <c r="B112" s="89" t="s">
        <v>50</v>
      </c>
      <c r="C112" s="146">
        <v>12</v>
      </c>
      <c r="D112" s="96"/>
      <c r="E112" s="144">
        <f t="shared" si="6"/>
        <v>6</v>
      </c>
      <c r="F112" s="91"/>
      <c r="G112" s="151">
        <f t="shared" si="7"/>
        <v>0</v>
      </c>
    </row>
    <row r="113" spans="1:7" x14ac:dyDescent="0.2">
      <c r="A113" s="97" t="s">
        <v>262</v>
      </c>
      <c r="B113" s="89" t="s">
        <v>50</v>
      </c>
      <c r="C113" s="146">
        <v>14</v>
      </c>
      <c r="D113" s="96"/>
      <c r="E113" s="144">
        <f t="shared" si="6"/>
        <v>7</v>
      </c>
      <c r="F113" s="91"/>
      <c r="G113" s="151">
        <f t="shared" si="7"/>
        <v>0</v>
      </c>
    </row>
    <row r="114" spans="1:7" x14ac:dyDescent="0.2">
      <c r="A114" s="97" t="s">
        <v>263</v>
      </c>
      <c r="B114" s="89" t="s">
        <v>50</v>
      </c>
      <c r="C114" s="146">
        <v>21</v>
      </c>
      <c r="D114" s="96"/>
      <c r="E114" s="144">
        <f t="shared" si="6"/>
        <v>10.5</v>
      </c>
      <c r="F114" s="91"/>
      <c r="G114" s="151">
        <f t="shared" si="7"/>
        <v>0</v>
      </c>
    </row>
    <row r="115" spans="1:7" x14ac:dyDescent="0.2">
      <c r="A115" s="97" t="s">
        <v>264</v>
      </c>
      <c r="B115" s="89" t="s">
        <v>50</v>
      </c>
      <c r="C115" s="146">
        <v>31</v>
      </c>
      <c r="D115" s="96"/>
      <c r="E115" s="144">
        <f t="shared" si="6"/>
        <v>15.5</v>
      </c>
      <c r="F115" s="91"/>
      <c r="G115" s="151">
        <f>+C115*D115+E115*F115</f>
        <v>0</v>
      </c>
    </row>
    <row r="116" spans="1:7" x14ac:dyDescent="0.2">
      <c r="B116" s="12"/>
      <c r="C116" s="12"/>
      <c r="D116" s="12"/>
      <c r="E116" s="12"/>
      <c r="F116" s="12"/>
    </row>
    <row r="117" spans="1:7" ht="42.75" customHeight="1" x14ac:dyDescent="0.2">
      <c r="A117" s="84" t="s">
        <v>265</v>
      </c>
      <c r="B117" s="222" t="s">
        <v>47</v>
      </c>
      <c r="C117" s="222"/>
      <c r="D117" s="222"/>
      <c r="E117" s="92" t="s">
        <v>401</v>
      </c>
      <c r="F117" s="29" t="s">
        <v>3</v>
      </c>
      <c r="G117" s="87" t="s">
        <v>48</v>
      </c>
    </row>
    <row r="118" spans="1:7" ht="12" customHeight="1" x14ac:dyDescent="0.2">
      <c r="A118" s="100" t="s">
        <v>266</v>
      </c>
      <c r="B118" s="226" t="s">
        <v>50</v>
      </c>
      <c r="C118" s="226"/>
      <c r="D118" s="226"/>
      <c r="E118" s="147">
        <v>5.2</v>
      </c>
      <c r="F118" s="91"/>
      <c r="G118" s="151">
        <f>E118*F118</f>
        <v>0</v>
      </c>
    </row>
    <row r="119" spans="1:7" ht="12" customHeight="1" x14ac:dyDescent="0.2">
      <c r="A119" s="100" t="s">
        <v>267</v>
      </c>
      <c r="B119" s="226" t="s">
        <v>70</v>
      </c>
      <c r="C119" s="226"/>
      <c r="D119" s="226"/>
      <c r="E119" s="147">
        <v>21.4</v>
      </c>
      <c r="F119" s="91"/>
      <c r="G119" s="151">
        <f>E119*F119</f>
        <v>0</v>
      </c>
    </row>
    <row r="120" spans="1:7" ht="21.95" customHeight="1" x14ac:dyDescent="0.2">
      <c r="A120" s="100" t="s">
        <v>268</v>
      </c>
      <c r="B120" s="226" t="s">
        <v>50</v>
      </c>
      <c r="C120" s="226"/>
      <c r="D120" s="226"/>
      <c r="E120" s="147">
        <v>4.2</v>
      </c>
      <c r="F120" s="91"/>
      <c r="G120" s="151">
        <f t="shared" ref="G120:G128" si="8">E120*F120</f>
        <v>0</v>
      </c>
    </row>
    <row r="121" spans="1:7" ht="21.95" customHeight="1" x14ac:dyDescent="0.2">
      <c r="A121" s="100" t="s">
        <v>269</v>
      </c>
      <c r="B121" s="226" t="s">
        <v>50</v>
      </c>
      <c r="C121" s="226"/>
      <c r="D121" s="226"/>
      <c r="E121" s="147">
        <v>1.5</v>
      </c>
      <c r="F121" s="91"/>
      <c r="G121" s="151">
        <f t="shared" si="8"/>
        <v>0</v>
      </c>
    </row>
    <row r="122" spans="1:7" ht="12" customHeight="1" x14ac:dyDescent="0.2">
      <c r="A122" s="97" t="s">
        <v>270</v>
      </c>
      <c r="B122" s="225" t="s">
        <v>50</v>
      </c>
      <c r="C122" s="225"/>
      <c r="D122" s="225"/>
      <c r="E122" s="144">
        <v>6</v>
      </c>
      <c r="F122" s="91"/>
      <c r="G122" s="151">
        <f t="shared" si="8"/>
        <v>0</v>
      </c>
    </row>
    <row r="123" spans="1:7" ht="12" customHeight="1" x14ac:dyDescent="0.2">
      <c r="A123" s="97" t="s">
        <v>271</v>
      </c>
      <c r="B123" s="225" t="s">
        <v>50</v>
      </c>
      <c r="C123" s="225"/>
      <c r="D123" s="225"/>
      <c r="E123" s="144">
        <v>8</v>
      </c>
      <c r="F123" s="91"/>
      <c r="G123" s="151">
        <f t="shared" si="8"/>
        <v>0</v>
      </c>
    </row>
    <row r="124" spans="1:7" ht="12" customHeight="1" x14ac:dyDescent="0.2">
      <c r="A124" s="97" t="s">
        <v>272</v>
      </c>
      <c r="B124" s="225" t="s">
        <v>50</v>
      </c>
      <c r="C124" s="225"/>
      <c r="D124" s="225"/>
      <c r="E124" s="144">
        <v>10</v>
      </c>
      <c r="F124" s="91"/>
      <c r="G124" s="151">
        <f t="shared" si="8"/>
        <v>0</v>
      </c>
    </row>
    <row r="125" spans="1:7" ht="12" customHeight="1" x14ac:dyDescent="0.2">
      <c r="A125" s="97" t="s">
        <v>273</v>
      </c>
      <c r="B125" s="225" t="s">
        <v>50</v>
      </c>
      <c r="C125" s="225"/>
      <c r="D125" s="225"/>
      <c r="E125" s="144">
        <v>11.5</v>
      </c>
      <c r="F125" s="91"/>
      <c r="G125" s="151">
        <f t="shared" si="8"/>
        <v>0</v>
      </c>
    </row>
    <row r="126" spans="1:7" ht="12" customHeight="1" x14ac:dyDescent="0.2">
      <c r="A126" s="97" t="s">
        <v>274</v>
      </c>
      <c r="B126" s="225" t="s">
        <v>50</v>
      </c>
      <c r="C126" s="225"/>
      <c r="D126" s="225"/>
      <c r="E126" s="144">
        <v>14</v>
      </c>
      <c r="F126" s="91"/>
      <c r="G126" s="151">
        <f t="shared" si="8"/>
        <v>0</v>
      </c>
    </row>
    <row r="127" spans="1:7" ht="24" customHeight="1" x14ac:dyDescent="0.2">
      <c r="A127" s="97" t="s">
        <v>275</v>
      </c>
      <c r="B127" s="225" t="s">
        <v>50</v>
      </c>
      <c r="C127" s="225"/>
      <c r="D127" s="225"/>
      <c r="E127" s="144">
        <v>4</v>
      </c>
      <c r="F127" s="91"/>
      <c r="G127" s="151">
        <f t="shared" si="8"/>
        <v>0</v>
      </c>
    </row>
    <row r="128" spans="1:7" ht="24" customHeight="1" x14ac:dyDescent="0.2">
      <c r="A128" s="97" t="s">
        <v>276</v>
      </c>
      <c r="B128" s="225" t="s">
        <v>50</v>
      </c>
      <c r="C128" s="225"/>
      <c r="D128" s="225"/>
      <c r="E128" s="144">
        <v>2</v>
      </c>
      <c r="F128" s="91"/>
      <c r="G128" s="151">
        <f t="shared" si="8"/>
        <v>0</v>
      </c>
    </row>
    <row r="129" spans="1:7" ht="40.5" customHeight="1" x14ac:dyDescent="0.2">
      <c r="A129" s="97" t="s">
        <v>277</v>
      </c>
      <c r="B129" s="221" t="s">
        <v>50</v>
      </c>
      <c r="C129" s="221"/>
      <c r="D129" s="221"/>
      <c r="E129" s="148">
        <v>10</v>
      </c>
      <c r="F129" s="101"/>
      <c r="G129" s="151">
        <f>E129*F129</f>
        <v>0</v>
      </c>
    </row>
    <row r="130" spans="1:7" x14ac:dyDescent="0.2">
      <c r="A130" s="13"/>
      <c r="B130" s="12"/>
      <c r="C130" s="12"/>
      <c r="D130" s="12"/>
      <c r="E130" s="12"/>
      <c r="F130" s="12"/>
    </row>
    <row r="131" spans="1:7" ht="24" customHeight="1" x14ac:dyDescent="0.2">
      <c r="A131" s="84" t="s">
        <v>278</v>
      </c>
      <c r="B131" s="222" t="s">
        <v>47</v>
      </c>
      <c r="C131" s="222"/>
      <c r="D131" s="222"/>
      <c r="E131" s="92" t="s">
        <v>401</v>
      </c>
      <c r="F131" s="29" t="s">
        <v>3</v>
      </c>
      <c r="G131" s="87" t="s">
        <v>48</v>
      </c>
    </row>
    <row r="132" spans="1:7" ht="12" customHeight="1" x14ac:dyDescent="0.2">
      <c r="A132" s="102" t="s">
        <v>279</v>
      </c>
      <c r="B132" s="223" t="s">
        <v>70</v>
      </c>
      <c r="C132" s="223"/>
      <c r="D132" s="223"/>
      <c r="E132" s="149">
        <v>100</v>
      </c>
      <c r="F132" s="91"/>
      <c r="G132" s="151">
        <f>E132*F132</f>
        <v>0</v>
      </c>
    </row>
    <row r="133" spans="1:7" x14ac:dyDescent="0.2">
      <c r="B133" s="12"/>
      <c r="C133" s="12"/>
      <c r="D133" s="12"/>
      <c r="E133" s="12"/>
      <c r="F133" s="12"/>
    </row>
    <row r="134" spans="1:7" ht="12" customHeight="1" x14ac:dyDescent="0.2">
      <c r="A134" s="224" t="s">
        <v>280</v>
      </c>
      <c r="B134" s="224"/>
      <c r="C134" s="224"/>
      <c r="D134" s="224"/>
      <c r="E134" s="224"/>
      <c r="F134" s="224"/>
      <c r="G134" s="150">
        <f>SUM(G4:G132)</f>
        <v>0</v>
      </c>
    </row>
    <row r="135" spans="1:7" x14ac:dyDescent="0.2">
      <c r="B135" s="12"/>
      <c r="C135" s="12"/>
      <c r="D135" s="12"/>
      <c r="E135" s="12"/>
      <c r="F135" s="12"/>
    </row>
    <row r="136" spans="1:7" x14ac:dyDescent="0.2">
      <c r="B136" s="12"/>
      <c r="C136" s="12"/>
      <c r="D136" s="12"/>
      <c r="E136" s="12"/>
      <c r="F136" s="12"/>
    </row>
    <row r="137" spans="1:7" x14ac:dyDescent="0.2">
      <c r="B137" s="12"/>
      <c r="C137" s="12"/>
      <c r="D137" s="12"/>
      <c r="E137" s="12"/>
      <c r="F137" s="12"/>
    </row>
    <row r="138" spans="1:7" x14ac:dyDescent="0.2">
      <c r="B138" s="12"/>
      <c r="C138" s="12"/>
      <c r="D138" s="12"/>
      <c r="E138" s="12"/>
      <c r="F138" s="12"/>
    </row>
    <row r="139" spans="1:7" x14ac:dyDescent="0.2">
      <c r="B139" s="12"/>
      <c r="C139" s="12"/>
      <c r="D139" s="12"/>
      <c r="E139" s="12"/>
      <c r="F139" s="12"/>
    </row>
    <row r="140" spans="1:7" x14ac:dyDescent="0.2">
      <c r="B140" s="12"/>
      <c r="C140" s="12"/>
      <c r="D140" s="12"/>
      <c r="E140" s="12"/>
      <c r="F140" s="12"/>
    </row>
    <row r="141" spans="1:7" x14ac:dyDescent="0.2">
      <c r="B141" s="12"/>
      <c r="C141" s="12"/>
      <c r="D141" s="12"/>
      <c r="E141" s="12"/>
      <c r="F141" s="12"/>
    </row>
  </sheetData>
  <sheetProtection selectLockedCells="1" selectUnlockedCells="1"/>
  <mergeCells count="16">
    <mergeCell ref="B122:D122"/>
    <mergeCell ref="B117:D117"/>
    <mergeCell ref="B118:D118"/>
    <mergeCell ref="B119:D119"/>
    <mergeCell ref="B120:D120"/>
    <mergeCell ref="B121:D121"/>
    <mergeCell ref="B129:D129"/>
    <mergeCell ref="B131:D131"/>
    <mergeCell ref="B132:D132"/>
    <mergeCell ref="A134:F134"/>
    <mergeCell ref="B123:D123"/>
    <mergeCell ref="B124:D124"/>
    <mergeCell ref="B125:D125"/>
    <mergeCell ref="B126:D126"/>
    <mergeCell ref="B127:D127"/>
    <mergeCell ref="B128:D128"/>
  </mergeCells>
  <printOptions horizontalCentered="1"/>
  <pageMargins left="0.5" right="0.5" top="0.98402777777777772" bottom="0.98402777777777772" header="0.51180555555555551" footer="0.51180555555555551"/>
  <pageSetup paperSize="9" firstPageNumber="0" fitToHeight="9" orientation="portrait" horizontalDpi="300" verticalDpi="300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4</vt:i4>
      </vt:variant>
    </vt:vector>
  </HeadingPairs>
  <TitlesOfParts>
    <vt:vector size="18" baseType="lpstr">
      <vt:lpstr>Resumo</vt:lpstr>
      <vt:lpstr>Valores</vt:lpstr>
      <vt:lpstr>Totalizadora</vt:lpstr>
      <vt:lpstr>Infra G 1</vt:lpstr>
      <vt:lpstr>Infra G 2</vt:lpstr>
      <vt:lpstr>Infra G 3</vt:lpstr>
      <vt:lpstr>Infra G 4</vt:lpstr>
      <vt:lpstr>Rede G 1</vt:lpstr>
      <vt:lpstr>Rede G 2</vt:lpstr>
      <vt:lpstr>Rede G 3</vt:lpstr>
      <vt:lpstr>Rede G 4</vt:lpstr>
      <vt:lpstr>Rede G 5</vt:lpstr>
      <vt:lpstr>Rede G 6</vt:lpstr>
      <vt:lpstr>Rede G 7</vt:lpstr>
      <vt:lpstr>_Toc103566106_6</vt:lpstr>
      <vt:lpstr>_Toc103566107_6</vt:lpstr>
      <vt:lpstr>_Toc103577764_8</vt:lpstr>
      <vt:lpstr>Resumo!Area_de_impressao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gtmda</dc:creator>
  <cp:lastModifiedBy>Usuário do Windows</cp:lastModifiedBy>
  <dcterms:created xsi:type="dcterms:W3CDTF">2015-03-06T09:47:39Z</dcterms:created>
  <dcterms:modified xsi:type="dcterms:W3CDTF">2021-07-27T10:58:54Z</dcterms:modified>
</cp:coreProperties>
</file>